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ương\Tin tức 2020\Tin tức từ ngày 9-3\Trung tâm CNTT\"/>
    </mc:Choice>
  </mc:AlternateContent>
  <bookViews>
    <workbookView xWindow="0" yWindow="0" windowWidth="20490" windowHeight="7650" tabRatio="435"/>
  </bookViews>
  <sheets>
    <sheet name="Phieu bao cao don vi truc thuoc" sheetId="3" r:id="rId1"/>
  </sheets>
  <calcPr calcId="162913"/>
</workbook>
</file>

<file path=xl/calcChain.xml><?xml version="1.0" encoding="utf-8"?>
<calcChain xmlns="http://schemas.openxmlformats.org/spreadsheetml/2006/main">
  <c r="N68" i="3" l="1"/>
  <c r="N311" i="3" l="1"/>
  <c r="N309" i="3"/>
  <c r="N304" i="3"/>
  <c r="N303" i="3"/>
  <c r="N302" i="3"/>
  <c r="N301" i="3"/>
  <c r="N300" i="3"/>
  <c r="N299" i="3"/>
  <c r="N298" i="3"/>
  <c r="N297" i="3"/>
  <c r="N296" i="3"/>
  <c r="N295" i="3"/>
  <c r="N294" i="3"/>
  <c r="N293" i="3"/>
  <c r="N292" i="3"/>
  <c r="N288" i="3"/>
  <c r="N287" i="3"/>
  <c r="N286" i="3"/>
  <c r="N285" i="3"/>
  <c r="N284" i="3"/>
  <c r="N283" i="3"/>
  <c r="N282" i="3"/>
  <c r="N281" i="3"/>
  <c r="N280" i="3"/>
  <c r="N277" i="3"/>
  <c r="N276" i="3"/>
  <c r="N275" i="3"/>
  <c r="N274" i="3"/>
  <c r="N273" i="3"/>
  <c r="N272" i="3"/>
  <c r="N271" i="3"/>
  <c r="N270" i="3"/>
  <c r="U267" i="3"/>
  <c r="T267" i="3"/>
  <c r="S267" i="3"/>
  <c r="R267" i="3"/>
  <c r="Q267" i="3"/>
  <c r="P267" i="3"/>
  <c r="O267" i="3"/>
  <c r="N267" i="3"/>
  <c r="U266" i="3"/>
  <c r="T266" i="3"/>
  <c r="S266" i="3"/>
  <c r="R266" i="3"/>
  <c r="Q266" i="3"/>
  <c r="P266" i="3"/>
  <c r="O266" i="3"/>
  <c r="N266" i="3"/>
  <c r="U265" i="3"/>
  <c r="T265" i="3"/>
  <c r="S265" i="3"/>
  <c r="R265" i="3"/>
  <c r="Q265" i="3"/>
  <c r="P265" i="3"/>
  <c r="O265" i="3"/>
  <c r="N265" i="3"/>
  <c r="U261" i="3"/>
  <c r="T261" i="3"/>
  <c r="S261" i="3"/>
  <c r="R261" i="3"/>
  <c r="Q261" i="3"/>
  <c r="P261" i="3"/>
  <c r="O261" i="3"/>
  <c r="N261" i="3"/>
  <c r="U260" i="3"/>
  <c r="T260" i="3"/>
  <c r="S260" i="3"/>
  <c r="R260" i="3"/>
  <c r="Q260" i="3"/>
  <c r="P260" i="3"/>
  <c r="O260" i="3"/>
  <c r="N260" i="3"/>
  <c r="T256" i="3"/>
  <c r="S256" i="3"/>
  <c r="R256" i="3"/>
  <c r="Q256" i="3"/>
  <c r="P256" i="3"/>
  <c r="O256" i="3"/>
  <c r="N256" i="3"/>
  <c r="T255" i="3"/>
  <c r="S255" i="3"/>
  <c r="R255" i="3"/>
  <c r="Q255" i="3"/>
  <c r="P255" i="3"/>
  <c r="O255" i="3"/>
  <c r="N255" i="3"/>
  <c r="T254" i="3"/>
  <c r="S254" i="3"/>
  <c r="R254" i="3"/>
  <c r="Q254" i="3"/>
  <c r="P254" i="3"/>
  <c r="O254" i="3"/>
  <c r="N254" i="3"/>
  <c r="N251" i="3"/>
  <c r="O248" i="3"/>
  <c r="N248" i="3"/>
  <c r="O247" i="3"/>
  <c r="N247" i="3"/>
  <c r="O246" i="3"/>
  <c r="N246" i="3"/>
  <c r="O245" i="3"/>
  <c r="N245" i="3"/>
  <c r="O244" i="3"/>
  <c r="N244" i="3"/>
  <c r="O243" i="3"/>
  <c r="N243" i="3"/>
  <c r="O242" i="3"/>
  <c r="N242" i="3"/>
  <c r="O241" i="3"/>
  <c r="N241" i="3"/>
  <c r="O240" i="3"/>
  <c r="N240" i="3"/>
  <c r="O239" i="3"/>
  <c r="N239" i="3"/>
  <c r="N237" i="3"/>
  <c r="O235" i="3"/>
  <c r="N235" i="3"/>
  <c r="O234" i="3"/>
  <c r="N234" i="3"/>
  <c r="O233" i="3"/>
  <c r="N233" i="3"/>
  <c r="O232" i="3"/>
  <c r="N232" i="3"/>
  <c r="O231" i="3"/>
  <c r="N231" i="3"/>
  <c r="O230" i="3"/>
  <c r="N230" i="3"/>
  <c r="O229" i="3"/>
  <c r="N229" i="3"/>
  <c r="N227" i="3"/>
  <c r="O225" i="3"/>
  <c r="N225" i="3"/>
  <c r="O224" i="3"/>
  <c r="N224" i="3"/>
  <c r="O223" i="3"/>
  <c r="N223" i="3"/>
  <c r="O222" i="3"/>
  <c r="N222" i="3"/>
  <c r="O221" i="3"/>
  <c r="N221" i="3"/>
  <c r="O220" i="3"/>
  <c r="N220" i="3"/>
  <c r="O219" i="3"/>
  <c r="N219" i="3"/>
  <c r="O218" i="3"/>
  <c r="N218" i="3"/>
  <c r="O217" i="3"/>
  <c r="N217" i="3"/>
  <c r="N215" i="3"/>
  <c r="O213" i="3"/>
  <c r="N213" i="3"/>
  <c r="O212" i="3"/>
  <c r="N212" i="3"/>
  <c r="O211" i="3"/>
  <c r="N211" i="3"/>
  <c r="O210" i="3"/>
  <c r="N210" i="3"/>
  <c r="O209" i="3"/>
  <c r="N209" i="3"/>
  <c r="O208" i="3"/>
  <c r="N208" i="3"/>
  <c r="O207" i="3"/>
  <c r="N207" i="3"/>
  <c r="O206" i="3"/>
  <c r="N206" i="3"/>
  <c r="O205" i="3"/>
  <c r="N205" i="3"/>
  <c r="N203" i="3"/>
  <c r="O201" i="3"/>
  <c r="N201" i="3"/>
  <c r="O200" i="3"/>
  <c r="N200" i="3"/>
  <c r="O199" i="3"/>
  <c r="N199" i="3"/>
  <c r="O198" i="3"/>
  <c r="N198" i="3"/>
  <c r="O197" i="3"/>
  <c r="N197" i="3"/>
  <c r="O196" i="3"/>
  <c r="N196" i="3"/>
  <c r="O195" i="3"/>
  <c r="N195" i="3"/>
  <c r="O194" i="3"/>
  <c r="N194" i="3"/>
  <c r="O193" i="3"/>
  <c r="N193" i="3"/>
  <c r="O192" i="3"/>
  <c r="N192" i="3"/>
  <c r="O191" i="3"/>
  <c r="N191" i="3"/>
  <c r="N189" i="3"/>
  <c r="N186" i="3"/>
  <c r="N185" i="3"/>
  <c r="N184" i="3"/>
  <c r="N183" i="3"/>
  <c r="N182" i="3"/>
  <c r="N181" i="3"/>
  <c r="N180" i="3"/>
  <c r="N177" i="3"/>
  <c r="N176" i="3"/>
  <c r="N175" i="3"/>
  <c r="N174" i="3"/>
  <c r="N171" i="3"/>
  <c r="N170" i="3"/>
  <c r="N169" i="3"/>
  <c r="N167" i="3"/>
  <c r="N166" i="3"/>
  <c r="N165" i="3"/>
  <c r="N164" i="3"/>
  <c r="N161" i="3"/>
  <c r="N160" i="3"/>
  <c r="N159" i="3"/>
  <c r="N156" i="3"/>
  <c r="N155" i="3"/>
  <c r="N154" i="3"/>
  <c r="N151" i="3"/>
  <c r="N150" i="3"/>
  <c r="N149" i="3"/>
  <c r="N146" i="3"/>
  <c r="N145" i="3"/>
  <c r="N144" i="3"/>
  <c r="N141" i="3"/>
  <c r="N140" i="3"/>
  <c r="N139" i="3"/>
  <c r="N136" i="3"/>
  <c r="N135" i="3"/>
  <c r="N134" i="3"/>
  <c r="N131" i="3"/>
  <c r="N130" i="3"/>
  <c r="N129" i="3"/>
  <c r="N126" i="3"/>
  <c r="N125" i="3"/>
  <c r="N124" i="3"/>
  <c r="N123" i="3"/>
  <c r="N122" i="3"/>
  <c r="N121" i="3"/>
  <c r="N120" i="3"/>
  <c r="N119" i="3"/>
  <c r="N118" i="3"/>
  <c r="N117" i="3"/>
  <c r="N116" i="3"/>
  <c r="N115" i="3"/>
  <c r="N114" i="3"/>
  <c r="N111" i="3"/>
  <c r="N110" i="3"/>
  <c r="N109" i="3"/>
  <c r="O108" i="3"/>
  <c r="N108" i="3"/>
  <c r="O107" i="3"/>
  <c r="N107" i="3"/>
  <c r="N104" i="3"/>
  <c r="N103" i="3"/>
  <c r="N102" i="3"/>
  <c r="P98" i="3"/>
  <c r="O98" i="3"/>
  <c r="N98" i="3"/>
  <c r="P97" i="3"/>
  <c r="O97" i="3"/>
  <c r="N97" i="3"/>
  <c r="P96" i="3"/>
  <c r="O96" i="3"/>
  <c r="N96" i="3"/>
  <c r="P95" i="3"/>
  <c r="O95" i="3"/>
  <c r="N95" i="3"/>
  <c r="P92" i="3"/>
  <c r="O92" i="3"/>
  <c r="N92" i="3"/>
  <c r="P91" i="3"/>
  <c r="O91" i="3"/>
  <c r="N91" i="3"/>
  <c r="N86" i="3"/>
  <c r="N85" i="3"/>
  <c r="N84" i="3"/>
  <c r="N82" i="3"/>
  <c r="N81" i="3"/>
  <c r="N80" i="3"/>
  <c r="N78" i="3"/>
  <c r="N77" i="3"/>
  <c r="N76" i="3"/>
  <c r="N74" i="3"/>
  <c r="N73" i="3"/>
  <c r="N72" i="3"/>
  <c r="N67" i="3"/>
  <c r="N66" i="3"/>
  <c r="N65" i="3"/>
  <c r="N64" i="3"/>
  <c r="N63" i="3"/>
  <c r="N62" i="3"/>
  <c r="N61" i="3"/>
  <c r="P58" i="3"/>
  <c r="O58" i="3"/>
  <c r="N58" i="3"/>
  <c r="P57" i="3"/>
  <c r="O57" i="3"/>
  <c r="N57" i="3"/>
  <c r="P56" i="3"/>
  <c r="O56" i="3"/>
  <c r="N56" i="3"/>
  <c r="P55" i="3"/>
  <c r="O55" i="3"/>
  <c r="N55" i="3"/>
  <c r="N51" i="3"/>
  <c r="N50" i="3"/>
  <c r="N48" i="3"/>
  <c r="N47" i="3"/>
  <c r="N45" i="3"/>
  <c r="N44" i="3"/>
  <c r="N43" i="3"/>
  <c r="N42" i="3"/>
  <c r="N41" i="3"/>
  <c r="N40" i="3"/>
  <c r="N39" i="3"/>
  <c r="N36" i="3"/>
  <c r="N34" i="3"/>
  <c r="N33" i="3"/>
  <c r="N32" i="3"/>
  <c r="N31" i="3"/>
  <c r="N30" i="3"/>
  <c r="N29" i="3"/>
  <c r="N28" i="3"/>
  <c r="N27" i="3"/>
  <c r="N26" i="3"/>
  <c r="Q22" i="3"/>
  <c r="P22" i="3"/>
  <c r="O22" i="3"/>
  <c r="N22" i="3"/>
  <c r="Q21" i="3"/>
  <c r="P21" i="3"/>
  <c r="O21" i="3"/>
  <c r="N21" i="3"/>
  <c r="Q20" i="3"/>
  <c r="P20" i="3"/>
  <c r="O20" i="3"/>
  <c r="N20" i="3"/>
  <c r="N18" i="3"/>
  <c r="N17" i="3"/>
  <c r="N12" i="3"/>
  <c r="S10" i="3"/>
  <c r="R10" i="3"/>
  <c r="Q10" i="3"/>
  <c r="P10" i="3"/>
  <c r="O10" i="3"/>
  <c r="N10" i="3"/>
  <c r="S9" i="3"/>
  <c r="R9" i="3"/>
  <c r="Q9" i="3"/>
  <c r="P9" i="3"/>
  <c r="O9" i="3"/>
  <c r="N9" i="3"/>
</calcChain>
</file>

<file path=xl/sharedStrings.xml><?xml version="1.0" encoding="utf-8"?>
<sst xmlns="http://schemas.openxmlformats.org/spreadsheetml/2006/main" count="379" uniqueCount="326">
  <si>
    <t>Mời DN, sử dụng dịch vụ ngoài</t>
  </si>
  <si>
    <t>Báo và hợp tác với đơn vị Công An</t>
  </si>
  <si>
    <t>Báo và hợp tác với đơn vị Bộ QP</t>
  </si>
  <si>
    <t>Tự xử lý, không báo cáo</t>
  </si>
  <si>
    <t>Đơn vị đủ khả năng phát hiện và xử lý</t>
  </si>
  <si>
    <t>Số máy tính trạm đã bị lây nhiễm mã độc</t>
  </si>
  <si>
    <t>Số lần tấn công từ chối dịch vụ (DDoS)</t>
  </si>
  <si>
    <t>Số lần máy chủ bị tấn công bằng mã độc</t>
  </si>
  <si>
    <t>Số vụ xâm nhập mạng do ATP, lộ mật khẩu</t>
  </si>
  <si>
    <t>Đơn vị tự xử lý, khắc phục hậu quả thành công trong vòng 24h</t>
  </si>
  <si>
    <t>Được đơn vị khác hỗ trợ xử lý, khắc phục hậu quả thành công trong vòng 24h</t>
  </si>
  <si>
    <t>Tổng số vụ việc đã phát hiện, xử lý</t>
  </si>
  <si>
    <t>+ Hệ thống quản lý chống thất thoát dữ liệu (Data Loss protection)</t>
  </si>
  <si>
    <t>Đơn vị phát hiện được, chưa gây tác hại, nhưng khó xử lý</t>
  </si>
  <si>
    <t>Loại mới hoặc tấn công gây tác hại lớn,  chưa tự xử lý được</t>
  </si>
  <si>
    <t>+ Sử dụng hệ thống sao lưu dữ liệu dự phòng nóng (on-line back-up)</t>
  </si>
  <si>
    <t>+ Sử dụng hệ thống sao lưu dữ liệu dự phòng định kỳ (off-line back-up)</t>
  </si>
  <si>
    <t>Báo cáo cấp trên,  ngành dọc</t>
  </si>
  <si>
    <t>Số vụ tấn công vào lỗ hổng ATTT của HTTT</t>
  </si>
  <si>
    <t>Số vụ tấn công bằng thư điện tử (spam-mail)</t>
  </si>
  <si>
    <t>Số vụ tấn công web deface hay cài Phishing</t>
  </si>
  <si>
    <t>Số sự cố khác (lỗi hạ tầng, vật lý, phần mềm)</t>
  </si>
  <si>
    <t>Cấp độ 1</t>
  </si>
  <si>
    <t>Cấp độ 2</t>
  </si>
  <si>
    <t>Cấp độ 3</t>
  </si>
  <si>
    <t>Cấp độ 4</t>
  </si>
  <si>
    <t>Cấp độ 5</t>
  </si>
  <si>
    <t>Chưa phân loại</t>
  </si>
  <si>
    <t>Năm</t>
  </si>
  <si>
    <t>Văn bản hiện hành</t>
  </si>
  <si>
    <t>Số VB/Quyết định</t>
  </si>
  <si>
    <t>Số VB/ Quyết định</t>
  </si>
  <si>
    <t>Quy định riêng</t>
  </si>
  <si>
    <t>Quy chế chung</t>
  </si>
  <si>
    <t>Loại văn bản chính sách ATTTM được Quý đơn vị áp dụng</t>
  </si>
  <si>
    <t>Là bộ phận con thuộc tổ chức phụ trách CNTT của đơn vị ?</t>
  </si>
  <si>
    <t>Là thành viên thuộc mạng lưới Ứng cứu khẩn cấp máy tính quốc gia?</t>
  </si>
  <si>
    <t>+ Đầy đủ, chặt chẽ, có thể sử dụng ổn trong khoảng 2 năm trở lên</t>
  </si>
  <si>
    <t>+ Tương đối đầy đủ, có thể cần hoàn thiện nhưng sử dụng ổn trong ít nhất 1 năm tới</t>
  </si>
  <si>
    <t>+ Đã thấy có các điểm thiếu hoặc không phù hợp, cần sửa đổi hay bổ sung ngay</t>
  </si>
  <si>
    <t>2017</t>
  </si>
  <si>
    <t>Mức đáp ứng nhu cầu chi hàng năm về ATTTM</t>
  </si>
  <si>
    <t>+ Hệ thống phát hiện xâm nhập CSDL</t>
  </si>
  <si>
    <t>+ Hệ thống giám sát tính toàn vẹn CSDL</t>
  </si>
  <si>
    <t>+ Bảo vệ dữ liệu quan trọng trong hệ thống bằng công nghệ mã hóa</t>
  </si>
  <si>
    <t>+ Bảo vệ dữ liệu quan trọng trong hệ thống bằng công nghệ chữ ký số</t>
  </si>
  <si>
    <t>2018</t>
  </si>
  <si>
    <t>TCVN 11930:2017</t>
  </si>
  <si>
    <t>Chưa ban hành quy định cụ thể nhưng có thực hiện quản lý theo kinh nghiệm.</t>
  </si>
  <si>
    <t>Chịu sự chỉ đạo nghiệp vụ của bộ phận chuyên trách ATTTM cấp trên,…?</t>
  </si>
  <si>
    <t>…</t>
  </si>
  <si>
    <t>Văn bản cũ đã được thay thế bằng VB hiện hành (nếu có)</t>
  </si>
  <si>
    <t xml:space="preserve">- Có tư vấn và giám sát độc lập khâu thử nghiệm và nghiệm thu HTTT. </t>
  </si>
  <si>
    <t>- Quản lý cấu hình, tối ưu hóa bảo mật cho hệ thống máy chủ, phòng ngừa và khôi phục sau khi xảy ra sự cố.</t>
  </si>
  <si>
    <t>- Quy trình cài đặt, cập nhật, sử dụng phần mềm phòng chống mã độc trong hệ thống; Cài đặt, sử dụng phần mềm trên máy tính, thiết bị di động.</t>
  </si>
  <si>
    <t>- Thực hiện kiểm tra và xử lý phần mềm độc hại khi phát hiện dấu hiệu hoặc cảnh báo về dấu hiệu phần mềm độc hại xuất hiện trên hệ thống.</t>
  </si>
  <si>
    <t>A. Thông tin chung</t>
  </si>
  <si>
    <t>B. Khảo sát môi trường An toàn thông tin mạng</t>
  </si>
  <si>
    <t>- Thẩm định hồ sơ thiết kế và các biện pháp bảo đảm ATTT trước khi triển khai thực hiện.</t>
  </si>
  <si>
    <t>Có cơ chế và đầu mối liên hệ  phối hợp bảo đảm ATTTM với các tổ chức, doanh nghiệp liên quan? Ví dụ: với các DN cung cấp dịch vụ mạng, dịch vụ ATTT</t>
  </si>
  <si>
    <t>Báo &amp; hợp tác với DN DV mạng</t>
  </si>
  <si>
    <t>Các nội dung quản lý nào có trong quy định hiện hành ?</t>
  </si>
  <si>
    <t>Quản lý vận hành an toàn HTTT</t>
  </si>
  <si>
    <t>Quản lý phát triển nhân lực ATTT và người sử dụng HTTT</t>
  </si>
  <si>
    <t>Quản lý sự cố ATTTM</t>
  </si>
  <si>
    <t>Chưa ban hành quy chế hay quy định cụ thể/ Không chú ý.</t>
  </si>
  <si>
    <t>Thực hiện tốt các nội dung nào về quản lý vận hành an toàn mạng?</t>
  </si>
  <si>
    <t>Thực hiện tốt các nội dung nào về quản lý vận hành máy chủ và ứng dụng?</t>
  </si>
  <si>
    <t>Thực hiện tốt các nội dung nào về quản lý an toàn dữ liệu?</t>
  </si>
  <si>
    <t>Thực hiện tốt các nội dung nào về quản lý vận hành an toàn thiết bị đầu cuối?</t>
  </si>
  <si>
    <t>Thực hiện tốt các nội dung nào về quản lý phòng chống phần mềm độc hại?</t>
  </si>
  <si>
    <t>Thực hiện tốt các nội dung nào về quản lý điểm yếu ATTT ?</t>
  </si>
  <si>
    <t>Quản lý rủi ro về ATTTM</t>
  </si>
  <si>
    <t>- Có quy trình xử lý khẩn cấp ban đầu phù hợp với các loại sự cố có thể xảy ra, hạn chế thiệt hại nhanh nhất có thể.</t>
  </si>
  <si>
    <t>- Có quy trình phát hiện, tiếp nhận cảnh báo, nhận dạng và phân loại sự cố ATTT.</t>
  </si>
  <si>
    <t>- Có quy trình ứng cứu sự cố ATTT thông thường và  sự cố ATTT nghiêm trọng.</t>
  </si>
  <si>
    <t>- Thực hiện kiểm tra đánh giá và thông qua diễn tập định kỳ và thực tiễn khắc phục sự cố để đào tạo đội ngũ nhân lực, rút kinh nghiệm và cải tiến phương án xử lý rủi ro, bảo đảm ATTTM.</t>
  </si>
  <si>
    <t>- Phân tích đánh giá nguy cơ thực tế mất ATTT và dự kiến thiệt hại với HTTT. Từ đó đề xuất, lựa chọn phương án xử lý rủi ro ATTT và các biện pháp khắc phục sự cố với chi phí tối ưu, tối thiểu hóa giá trị thiệt hại với nguồn lực hiện có.</t>
  </si>
  <si>
    <t>a)</t>
  </si>
  <si>
    <t>b)</t>
  </si>
  <si>
    <t>c)</t>
  </si>
  <si>
    <t>d)</t>
  </si>
  <si>
    <t>e)</t>
  </si>
  <si>
    <t>đ)</t>
  </si>
  <si>
    <t>Trong các quy định hiện hành về bảo đảm ATTTM của Quý đơn vị có bao gồm các nội dung nào sau đây?</t>
  </si>
  <si>
    <r>
      <t>Đề nghị tự nhận xét về chất lượng của bộ quy định/quy chế hiện hành so với yêu cầu của Quý đơn vị đến thời điểm hiện nay?</t>
    </r>
    <r>
      <rPr>
        <i/>
        <sz val="9"/>
        <color rgb="FFFF7C80"/>
        <rFont val="Calibri"/>
        <family val="2"/>
      </rPr>
      <t/>
    </r>
  </si>
  <si>
    <t xml:space="preserve">Đề nghị tự đánh giá thực tế hiện nay tại đơn vị, mức độ áp dụng thực hiện tốt các quy chế, quy định bảo đảm ATTTM đạt khoảng độ bao nhiêu phần trăm? </t>
  </si>
  <si>
    <t>Có tổ chức/bộ phận chuyên trách về ATTTM hay không?</t>
  </si>
  <si>
    <t>Quản lý nhân sự phù hợp với yêu cầu ATTT như thế nào? Có quy định từng khâu? Thực hiện được ở mức nào?</t>
  </si>
  <si>
    <r>
      <t xml:space="preserve">Cơ quan có chủ trương hay quy định thuê ngoài (out-source) các dịch vụ về bảo đảm ATTTM không? </t>
    </r>
    <r>
      <rPr>
        <sz val="9"/>
        <color rgb="FFFF6600"/>
        <rFont val="Calibri"/>
        <family val="2"/>
      </rPr>
      <t/>
    </r>
  </si>
  <si>
    <r>
      <t xml:space="preserve">Đơn vị có chủ trương sử dụng dịch vụ thuê hosting hệ thống (thuê ngoài hệ thống máy chủ và lưu trữ cơ sở dữ liệu) do các công ty Việt Nam không có yếu tố nước ngoài cung cấp hay không?
</t>
    </r>
    <r>
      <rPr>
        <sz val="9"/>
        <color rgb="FFFF6600"/>
        <rFont val="Calibri"/>
        <family val="2"/>
      </rPr>
      <t/>
    </r>
  </si>
  <si>
    <t xml:space="preserve">Đơn vị có chủ trương sử dụng dịch vụ thuê hosting hệ thống có yếu tố nước ngoài cung cấp hay sử dụng dịch vụ điện toán đám mây (cloud computing) trên Internet hay không?   
</t>
  </si>
  <si>
    <r>
      <t xml:space="preserve">Đơn vị đã nhận chứng nhận hợp chuẩn quản lý ATTTM theo tiêu chuẩn trên chưa?
</t>
    </r>
    <r>
      <rPr>
        <sz val="9"/>
        <color rgb="FFFF6600"/>
        <rFont val="Calibri"/>
        <family val="2"/>
      </rPr>
      <t/>
    </r>
  </si>
  <si>
    <t xml:space="preserve">Trong năm nay đơn vị có thiết kế/xây dựng HTTT mới không? </t>
  </si>
  <si>
    <t>2019</t>
  </si>
  <si>
    <r>
      <t xml:space="preserve">Đơn vị có khả năng ghi nhận các hành vi tấn công (kể cả chưa thành công) vào hệ thống của mình hay không? </t>
    </r>
    <r>
      <rPr>
        <i/>
        <sz val="9"/>
        <color rgb="FFFF7C80"/>
        <rFont val="Calibri"/>
        <family val="2"/>
      </rPr>
      <t/>
    </r>
  </si>
  <si>
    <t>a. Đơn vị đã triển khai bảo đảm an toàn hệ thống thông tin theo cấp độ đáp ứng Thông tư số 03/2017/TT-BTTTT chưa?</t>
  </si>
  <si>
    <t>Số lần đơn vị đã rút kinh nghiệm bài học khắc phục sự cố dẫn đến việc thay đổi, bổ sung, hoàn thiện quy định, quy chế ứng cứu sự cố và bảo đảm ATTTM trong năm qua?</t>
  </si>
  <si>
    <t>Số vụ việc mất ATTTM nghiêm trọng xảy ra trong năm qua</t>
  </si>
  <si>
    <t>Văn bản QĐ áp dụng quy chế</t>
  </si>
  <si>
    <t>Đơn vị có phân công lãnh đạo phụ trách về ATTT.</t>
  </si>
  <si>
    <t>Tổng số cán bộ nhân viên nói chung làm việc trong đơn vị.</t>
  </si>
  <si>
    <t>Số người sử dụng máy tính hiện tại.</t>
  </si>
  <si>
    <t>Vị trí và quan hệ công tác của bộ phận chịu trách nhiệm về ATTTM.</t>
  </si>
  <si>
    <t xml:space="preserve">Số cán bộ làm việc chuyên trách và bán chuyên trách ATTTM?          </t>
  </si>
  <si>
    <t>- Số chuyên trách</t>
  </si>
  <si>
    <t>- Số bán chuyên</t>
  </si>
  <si>
    <t>Có quy định nhưng thực hiện chưa thường xuyên.</t>
  </si>
  <si>
    <t>Có quy định và thực hiện tốt.</t>
  </si>
  <si>
    <r>
      <t xml:space="preserve">Tổng số cán bộ kỹ thuật có trình độ tương đương đại học ngành ATTT  trở lên.
</t>
    </r>
    <r>
      <rPr>
        <i/>
        <sz val="9"/>
        <color rgb="FFFF6600"/>
        <rFont val="Calibri"/>
        <family val="2"/>
      </rPr>
      <t/>
    </r>
  </si>
  <si>
    <r>
      <t xml:space="preserve">Đơn vị có kế hoạch đào tạo, tập huấn riêng về ATTTM trong năm 2019 hay không ? 
</t>
    </r>
    <r>
      <rPr>
        <sz val="9"/>
        <color rgb="FFFF6600"/>
        <rFont val="Calibri"/>
        <family val="2"/>
      </rPr>
      <t/>
    </r>
  </si>
  <si>
    <t>Quý đơn vị có thực hiện kế hoạch riêng tuyên truyền, phổ biến nâng cao nhận thức về ATTTM trong năm 2019 hay không?</t>
  </si>
  <si>
    <t>+ Chủ trương có thuê và đã thuê ngoài dịch vụ bảo đảm ATTTM mỗi khi cần.</t>
  </si>
  <si>
    <t>+ Có chủ trương (thuê/không thuê) nhưng chưa thực hiện đúng được.</t>
  </si>
  <si>
    <t>+ Chủ trương không thuê ngoài dịch vụ bảo đảm ATTTM.</t>
  </si>
  <si>
    <t>+ Chủ trương có thuê và đang thuê dịch vụ của các công ty Việt Nam không có yếu tố nước ngoài.</t>
  </si>
  <si>
    <t>Dành cho CNTT</t>
  </si>
  <si>
    <t>Dành cho ATTT</t>
  </si>
  <si>
    <t xml:space="preserve">
Kinh phí</t>
  </si>
  <si>
    <t>Ước tính toàn bộ chi phí về ATTTM trong 3 năm qua đáp ứng bao nhiêu % nhu cầu (dự toán) của đơn vị?</t>
  </si>
  <si>
    <t>C. Khảo sát các biện pháp được áp dụng và kết quả hoạt động thực tiễn trong năm 2019</t>
  </si>
  <si>
    <t>+ Sử dụng một phần nội lực một phần lực lượng bên ngoài.</t>
  </si>
  <si>
    <t>+ Sử dụng toàn bộ thuê và hỗ trợ từ bên ngoài.</t>
  </si>
  <si>
    <t>+ Hoàn toàn sử dụng nội lực.</t>
  </si>
  <si>
    <t>+ Đang sử dụng loại dịch vụ này (dù có hay không có chủ trương).</t>
  </si>
  <si>
    <t>+ Chủ trương có thuê nhưng chưa sử dụng dịch vụ này.</t>
  </si>
  <si>
    <t>+ Chủ trương không sử dụng dịch vụ này.</t>
  </si>
  <si>
    <t>+ Có chủ trương nhưng chưa thực hiện đúng được.</t>
  </si>
  <si>
    <t>+ Chủ trương không thuê.</t>
  </si>
  <si>
    <t>Kinh phí dành cho CNTT và ATTT  trong 3 năm qua (triệu đồng).</t>
  </si>
  <si>
    <t xml:space="preserve">b. Đơn vị có triển khai thực hiện tiêu chuẩn TCVN 11930:2017 về bảo đảm an toàn hệ thống thông tin theo cấp độ không?   </t>
  </si>
  <si>
    <t>TCVN/ISO-IEC 27001
(hay tương tự)</t>
  </si>
  <si>
    <t xml:space="preserve">Đơn vị có sử dụng chữ ký số để bảo đảm an toàn cho các giao dịch điện tử hay không?
</t>
  </si>
  <si>
    <t>- Có phương án và giải pháp bảo đảm ATTTM cho HTTT từ khi thiết kế.</t>
  </si>
  <si>
    <t>- Có quản lý và bảo vệ tài liệu hồ sơ thiết kế HTTT.</t>
  </si>
  <si>
    <t>Tiêu chuẩn</t>
  </si>
  <si>
    <t>Thời gian</t>
  </si>
  <si>
    <t>Đáp ứng dưới 20%</t>
  </si>
  <si>
    <t>Đáp ứng từ 20% đến 50%</t>
  </si>
  <si>
    <t>Đáp ứng từ 51% đến 75%</t>
  </si>
  <si>
    <t>Đáp ứng trên 75%</t>
  </si>
  <si>
    <t>Thời điểm hợp chuẩn cách đây bao nhiêu tháng?</t>
  </si>
  <si>
    <t xml:space="preserve">Trong năm nay đơn vị có đưa vào sử dụng HTTT mới hay mới được nâng cấp không? </t>
  </si>
  <si>
    <t>- Kiểm tra, đánh giá ATTT trước khi đưa vào vận hành.</t>
  </si>
  <si>
    <t>- Có cam kết của nhà phát triển bảo đảm bí mật và bản quyền của phần mềm.</t>
  </si>
  <si>
    <t>- Có kiểm tra, đánh giá an toàn thông tin HT phần mềm trước khi đưa vào sử dụng.</t>
  </si>
  <si>
    <t>- Quản lý tốt hồ sơ hợp đồng, thử nghiệm, nghiệm thu và mã nguồn phần mềm.</t>
  </si>
  <si>
    <t>- Thực hiện quy trình thử nghiệm, nghiệm thu HTTT trước khi bàn giao sử dụng.</t>
  </si>
  <si>
    <t>- Báo cáo nghiệm thu HTTT có được xác nhận của bộ phận chuyên trách và phê duyệt của lãnh đạo trước khi đưa vào sử dụng.</t>
  </si>
  <si>
    <t>- Quản lý các khâu vận hành, cập nhật, sao lưu dự phòng hoạt động hệ thống.</t>
  </si>
  <si>
    <t>- Quản lý cấu hình, tối ưu hóa bảo mật cho thiết bị hệ thống.</t>
  </si>
  <si>
    <t>- Khôi phục hệ thống mạng sau khi xảy ra sự cố.</t>
  </si>
  <si>
    <t>- Quản lý, vận hành, truy cập mạng và quản trị máy chủ và dịch vụ; Cập nhật, sao lưu dự phòng.</t>
  </si>
  <si>
    <t>- Sao lưu dự phòng và khôi phục dữ liệu; Cập nhật đồng bộ dữ liệu.</t>
  </si>
  <si>
    <t>- Quy trình áp dụng mã hóa, quản lý và sử dụng khóa bí mật và dữ liệu mã hóa.</t>
  </si>
  <si>
    <t>- Cơ chế kiểm tra tính nguyên vẹn của dữ liệu trong lưu trữ và trao đổi dữ liệu.</t>
  </si>
  <si>
    <t>- Quản lý, vận hành hoạt động; Cấu hình tối ưu và tăng cường bảo mật cho thiết bị đầu cuối.</t>
  </si>
  <si>
    <t>- Quản lý truy cập của thiết bị đầu cuối; Cài đặt, kết nối và gỡ bỏ thiết bị đầu cuối trong hệ thống.</t>
  </si>
  <si>
    <t>- Quản lý kiểm tra, xử lý điểm yếu an toàn thông tin cho thiết bị đầu cuối trước khi sử dụng.</t>
  </si>
  <si>
    <t>Thực hiện tốt các nội dung nào về quản lý an toàn người sử dụng đầu cuối?</t>
  </si>
  <si>
    <t>- Có quy trình quản lý truy cập, sử dụng tài nguyên nội bộ.</t>
  </si>
  <si>
    <t>- Có quy trình quản lý truy cập mạng và tài nguyên trên Internet.</t>
  </si>
  <si>
    <t>- Có quy trình cài đặt và sử dụng máy tính an toàn.</t>
  </si>
  <si>
    <t>Các biện pháp quản lý rủi ro ATTT, giám sát và quản lý ứng cứu sự cố ATTT.</t>
  </si>
  <si>
    <t>Thực hiện tốt các nội dung nào về quản lý rủi ro ATTT?</t>
  </si>
  <si>
    <t>Thực hiện tốt các nội dung nào về quản lý giám sát an toàn HTTT?</t>
  </si>
  <si>
    <t>- Có kế hoạch giám sát phát hiện nguy cơ mất ATTT: Quản lý, vận hành hệ thống giám sát; Quản lý đối tượng giám sát, quản trị hệ thống giám sát, quản lý nhật ký hệ thống.</t>
  </si>
  <si>
    <t>- Có cơ chế phối hợp với các nhóm chuyên gia, bên cung cấp dịch vụ hỗ trợ trong việc xử lý, khắc phục điểm yếu ATTT.</t>
  </si>
  <si>
    <t>- Kiểm tra, đánh giá và xử lý điểm yếu ATTT cho HTTT, máy chủ, dịch vụ trước khi đưa vào sử dụng hoặc khi có thông tin cảnh báo;  Có phương án xử lý tạm thời khi điểm yếu ATTT không/chưa có khả năng khắc phục.</t>
  </si>
  <si>
    <t>- Có quy định chia sẻ thông tin, báo cáo sự cố, điều phối ứng cứu sự cố. Có cơ chế phối hợp với cơ quan chức năng, các chuyên gia, bên cung cấp dịch vụ hỗ trợ trong xử lý, khắc phục sự cố.</t>
  </si>
  <si>
    <t>- Thực hiện các bước khôi phục hệ thống, dữ liệu, dịch vụ, khắc phục thiệt hại.</t>
  </si>
  <si>
    <t>- Định kỳ thường xuyên tổ chức diễn tập phản ứng khẩn cấp với sự cố ATTTM.</t>
  </si>
  <si>
    <t>- Định kỳ đánh giá hiệu quả và hoàn thiện các quy định, quy trình thao tác chuẩn phản ứng với sự cố.</t>
  </si>
  <si>
    <t>+ Bảo mật truy cập qua mạng không dây và các thiết bị đầu cuối.</t>
  </si>
  <si>
    <t>Các biện pháp kỹ thuật, công nghệ bảo đảm an toàn mạng đang được sử dụng</t>
  </si>
  <si>
    <t>+ Hệ thống thiết bị sensor ghi log-file phát hiện sự cố và mối đe dọa ATTT đối với mạng.</t>
  </si>
  <si>
    <t>+ Hệ thống giám sát và quản lý sự kiện an toàn thông tin (SOC-Security Operation Center / SIEM- Security Incident &amp; Event Management).</t>
  </si>
  <si>
    <t>+ Giải pháp phân chia hệ thống mạng thành các vùng mạng chức năng với các chính sách quản lý và biện pháp kỹ thuật ATTTM phù hợp.</t>
  </si>
  <si>
    <t>+ Hệ thống phòng chống tấn công DoS/DDoS.</t>
  </si>
  <si>
    <t>+ Hệ thống phát hiện xâm nhập (IDS/IPS) trong mạng.</t>
  </si>
  <si>
    <t>+ Tường lửa cho toàn mạng (Network Firewall).</t>
  </si>
  <si>
    <t>+ Phần mềm chống virus mức mạng (Anti-Virus).</t>
  </si>
  <si>
    <t>+ Bảo vệ kênh truyền bằng công nghệ mã hóa và xác thực.</t>
  </si>
  <si>
    <t>+ Kiểm soát mọi kênh truy cập có bắt buộc định kỳ thay đổi mật khẩu người dùng.</t>
  </si>
  <si>
    <t>+ Kiểm soát mọi kênh truy cập có giải pháp hạn chế đăng nhập tự động (tấn công kiểu từ điển) và/hoặc có yêu cầu xác thực hai yếu tố người dùng.</t>
  </si>
  <si>
    <t>Các công nghệ, biện pháp kỹ thuật bảo vệ các hệ thống máy chủ  đang được sử dụng</t>
  </si>
  <si>
    <t>+ Hệ thống quản lý thu thập và phân tích log-file phát hiện sự cố và mối đe dọa ATTT.</t>
  </si>
  <si>
    <t>+ Hệ thống phát hiện và chống tấn công xâm nhập máy chủ (IDS/IPS).</t>
  </si>
  <si>
    <t>+ Tường lửa (Firewall) cho máy chủ.</t>
  </si>
  <si>
    <t>+ Phần mềm chống virus mã độc (Anti-Virus).</t>
  </si>
  <si>
    <t>+ Quản lý phân chia người dùng theo đặc quyền và có theo dõi phát hiện tài khoản người dùng lạ trong hệ thống.</t>
  </si>
  <si>
    <t>+ Quản lý truy cập và chống tấn công leo thang đặc quyền.</t>
  </si>
  <si>
    <t>+ Bảo mật thiết bị di động và thiết bị đầu cuối truy cập từ xa.</t>
  </si>
  <si>
    <t>+ Sử dụng hệ thống máy chủ dự phòng nóng (chạy song song, on-line).</t>
  </si>
  <si>
    <t>+ Sử dụng hệ thống máy chủ dự trữ (dự phòng off-line).</t>
  </si>
  <si>
    <t>Các công nghệ, biện pháp kỹ thuật  phù hợp bảo vệ các ứng dụng  đang được sử dụng</t>
  </si>
  <si>
    <t>Các biện pháp kỹ thuật, công nghệ phù hợp bảo vệ dữ liệu  đang được sử dụng</t>
  </si>
  <si>
    <t>HTTT
nội bộ</t>
  </si>
  <si>
    <t>HTTT
công cộng</t>
  </si>
  <si>
    <t>+ Hệ thống ghi nhật ký (log-file) các ứng dụng.</t>
  </si>
  <si>
    <t>+ Hệ thống quản lý và phân tích log-file.</t>
  </si>
  <si>
    <t>+ Quản lý truy cập có xác thực nhiều bước.</t>
  </si>
  <si>
    <t>+ Tường lửa mức ứng dụng (ví dụ web-firewall,…).</t>
  </si>
  <si>
    <t>+ Lọc nội dung Web.</t>
  </si>
  <si>
    <t>+ Bộ lọc chống thư rác (Anti-Spam).</t>
  </si>
  <si>
    <t>Các biện pháp kỹ thuật, công nghệ  phù hợp bảo đảm an toàn vật lý  đang được sử dụng</t>
  </si>
  <si>
    <t>+ Giải pháp lựa chọn vị trí vật lý.</t>
  </si>
  <si>
    <t>+ Giải pháp kiểm soát truy cập vật lý.</t>
  </si>
  <si>
    <t>+ Giải pháp chống trộm, chống phá hoại .</t>
  </si>
  <si>
    <t>+ Giải pháp chống sét.</t>
  </si>
  <si>
    <t>+ Hệ thống chống cháy nổ.</t>
  </si>
  <si>
    <t>+ Giải pháp chống ẩm và chống thấm.</t>
  </si>
  <si>
    <t>+ Giải pháp chống bụi và tĩnh điện.</t>
  </si>
  <si>
    <t>+ Giải pháp kiểm soát nhiệt độ và độ ẩm.</t>
  </si>
  <si>
    <t>+ Hệ thống nguồn cung cấp điện dự phòng.</t>
  </si>
  <si>
    <t>+ Giải pháp bảo vệ điện từ trường.</t>
  </si>
  <si>
    <t>Khi hệ thống của đơn vị gặp sự cố mất ATTTM, quý vị đã báo cáo/thông báo tin này đi đâu?</t>
  </si>
  <si>
    <t>Báo và hợp tác với đơn vị Bộ TTTT</t>
  </si>
  <si>
    <t xml:space="preserve">                     Phản ứng
Loại sự cố, 
nguy cơ ATTTM</t>
  </si>
  <si>
    <t>Số vụ đã phát hiện và ngăn chặn sớm, chưa gây ra thiệt hại.</t>
  </si>
  <si>
    <t>Số vụ tấn công đã bị xâm nhập, lây nhiễm mã độc, nhưng chỉ gây ra thiệt hại nhỏ.</t>
  </si>
  <si>
    <t>Nhằm thể hiện kỹ năng tấn công.</t>
  </si>
  <si>
    <t>Phá hoại hệ thống có chủ đích.</t>
  </si>
  <si>
    <t>Nhằm chiếm dụng tài nguyên hệ thống để dẫn tới những cuộc tấn công nặc danh.</t>
  </si>
  <si>
    <t>Thù hằn cá nhân (ví dụ: cán bộ hoặc người ngoài có thù hằn cá nhân).</t>
  </si>
  <si>
    <t>Nhằm tạo lợi thế cạnh tranh thương mại (ví dụ: tình báo công nghiệp).</t>
  </si>
  <si>
    <t>Chiếm đoạt tài nguyên hệ thống của cơ quan để sử dụng cho mục đích cá nhân.</t>
  </si>
  <si>
    <t>Bị tấn công từ nước ngoài do các nguyên nhân liên quan đến chủ quyền.</t>
  </si>
  <si>
    <t>Tạo nguồn thu tài chính bất hợp pháp.</t>
  </si>
  <si>
    <t>- Doanh nghiệp gia công bên ngoài (nhân viên) Outsourcing company (employees).</t>
  </si>
  <si>
    <t>- Các thế lực đến từ nước ngoài.</t>
  </si>
  <si>
    <t>Lãnh đạo chưa hỗ trợ đúng mức cần thiết cho ATTTM.</t>
  </si>
  <si>
    <t>Sự thiếu hiểu biết về ATTTM trong đơn vị, thiếu cán bộ am hiểu kỹ thuật và quản lý ATTTM.</t>
  </si>
  <si>
    <t>Việc nâng cao nhận thức và mặt bằng kiến thức cho người sử dụng máy tính về ATTTM.</t>
  </si>
  <si>
    <t>Việc xác định đúng mức độ ưu tiên của ATTTM trong tương quan chung với các vấn đề khác của đơn vị.</t>
  </si>
  <si>
    <t>Việc áp dụng đúng các nguyên tắc quản lý rủi ro (Risk Management principles) cho hệ thống thông tin.</t>
  </si>
  <si>
    <t>Việc giám sát phát hiện, cảnh báo sớm các cuộc tấn công mạng.</t>
  </si>
  <si>
    <t>Việc cập nhật kịp thời những cách thức tấn công hay những những điểm yếu mới xuất hiện.</t>
  </si>
  <si>
    <t>Không đủ khả năng phản ứng nhanh và xử lý chính xác khi xảy ra những vụ tấn công qua mạng.</t>
  </si>
  <si>
    <t>Việc quản lý chặt chẽ cấu hình hệ thống mạng (Configuration Management).</t>
  </si>
  <si>
    <t>Những hệ thống máy tính không được quản lý tốt.</t>
  </si>
  <si>
    <t>Kinh phí/ngân sách danh cho ATTTM quá thiếu so với mặt bằng chung.</t>
  </si>
  <si>
    <t xml:space="preserve">- Thu thập, lưu trữ và bảo vệ thông tin giám sát; Theo dõi, phân tích kết quả giám sát. </t>
  </si>
  <si>
    <t>- Phát cảnh báo sự cố phát hiện được, trao đổi chia sẻ thông tin cảnh báo và sự cố theo quy định.</t>
  </si>
  <si>
    <t>- Tổ chức giám sát an toàn cho HTTT liên tục 24/7 có đồng bộ thời gian HTTT với hệ thống giám sát.</t>
  </si>
  <si>
    <t>Trường hợp đang thuê, hãy nêu tên của tổ chức, doanh nghiệp đang cung cấp dịch vụ:</t>
  </si>
  <si>
    <t xml:space="preserve">Trong năm nay đơn vị có thuê ngoài phát triển phần mềm nội bộ (phát triển riêng) cho mình không? </t>
  </si>
  <si>
    <t xml:space="preserve">                                  Các khâu quản lý                                                 nhân sự
Mức độ thực hiện                              
                </t>
  </si>
  <si>
    <t>- HTTT của đơn vị được giám sát ATTT bằng cách nào?</t>
  </si>
  <si>
    <t xml:space="preserve">   * Thuê dịch vụ giám sát của tổ chức, doanh nghiệp.</t>
  </si>
  <si>
    <t xml:space="preserve">   * Tự thực hiện giám sát do đã đầu tư hệ thống kỹ thuật.</t>
  </si>
  <si>
    <t>Phân loại số lượng HTTT do đơn vị được giao quản lý</t>
  </si>
  <si>
    <t xml:space="preserve">Việc quản lý cán bộ vận hành, khai thác, sử dụng hệ thống của đơn vị có tuân thủ các chính sách về ATTT hay không?  </t>
  </si>
  <si>
    <t>Đơn vị có ban hành quy trình thao tác chuẩn để phản ứng với các sự cố mất ATTT hay không?</t>
  </si>
  <si>
    <t>- Đánh giá mức độ thực hiện một số biện pháp quản lý ATTTM quan trọng cho HTTT</t>
  </si>
  <si>
    <t>Với tình hình hiện tại thì trong thời gian tới, đối tượng đe dọa tới ATTTM của hệ thống mà quý đơn vị lo ngại nhất là gì ?  (Ghi các số 1/2/3 tương ứng với các hạng mục lo ngại nhất, nhì và ba, còn lại để trống)</t>
  </si>
  <si>
    <t xml:space="preserve">Theo quý đơn vị những động cơ nào được nghi ngờ là nguyên nhân gây ra những hành động tấn công ở trên?  </t>
  </si>
  <si>
    <t>- Những mối đe dọa khác (vui lòng ghi rõ vào hai ô dưới):</t>
  </si>
  <si>
    <t>a. Tổng số cán bộ nhân viên đã từng được hướng dẫn kỹ năng cơ bản để tự bảo đảm ATTT.</t>
  </si>
  <si>
    <t>b. Tổng số cán bộ nhân viên đã từng được qua lớp tập huấn về ATTTM.</t>
  </si>
  <si>
    <t>a. Tổng số cán bộ kỹ thuật về ATTT, CNTT của đơn vị</t>
  </si>
  <si>
    <t>b. Tổng số cán bộ kỹ thuật về ATTT, CNTT của đơn vị được đào tạo, tập huấn, nâng cao nhận thức về ATTTM</t>
  </si>
  <si>
    <t>- Cán bộ đang làm việc tại đơn vị.</t>
  </si>
  <si>
    <t>- Cán bộ đã nghỉ việc tại đơn vị.</t>
  </si>
  <si>
    <r>
      <t xml:space="preserve">Đơn vị có ban hành quy định riêng hoặc có áp dụng quy chế chung về bảo đảm ATTTM không?
</t>
    </r>
    <r>
      <rPr>
        <i/>
        <sz val="9"/>
        <color rgb="FFFF6600"/>
        <rFont val="Calibri"/>
        <family val="2"/>
      </rPr>
      <t/>
    </r>
  </si>
  <si>
    <t>Quản lý thiết kế, xây dựng an toàn HTTT</t>
  </si>
  <si>
    <t>Đơn vị bảo đảm ATTTM thường xuyên bằng cách nào?</t>
  </si>
  <si>
    <t>- Quản lý cài đặt, gỡ bỏ phần mềm, dịch vụ trên máy chủ; Quản lý kết nối và gỡ bỏ hệ thống máy chủ và dịch vụ khỏi hệ thống.</t>
  </si>
  <si>
    <t>- Truy cập các trang thông tin trên mạng; Gửi nhận tập tin qua môi trường mạng và các phương tiện lưu trữ di động.</t>
  </si>
  <si>
    <t>- Thực hiện phân loại, xác định giá trị và trách nhiệm về sở hữu tài sản thông tin trong hệ thống.</t>
  </si>
  <si>
    <t>- Quản lý, cập nhật danh mục điểm yếu ATTT liên quan đến các thành phần của HTTT.</t>
  </si>
  <si>
    <t>- Có quy trình khôi phục lại hệ thống sau khi xử lý điểm yếu ATTT thất bại.</t>
  </si>
  <si>
    <t>Thực hiện tốt các nội dung nào về quản lý ứng cứu sự cố ATTT?</t>
  </si>
  <si>
    <t>Những vấn đề khó khăn nhất mà đơn vị gặp phải trong việc bảo đảm ATTTM cho HTTT là gì? (Ghi các số 1/2/3 tương ứng với các hạng mục lo ngại nhất, nhì và ba, còn lại để trống)</t>
  </si>
  <si>
    <t xml:space="preserve">Tổng số lần đơn vị đã thực hiện kiểm tra đánh giá ATTTM định kỳ cho HTTT của mình trong năm 2019? </t>
  </si>
  <si>
    <t>Tổng số lần đơn vị đã tổ chức hay tham gia diễn tập bảo đảm ATTTM cho HTTT của mình trong năm 2019?</t>
  </si>
  <si>
    <t>Các vấn đề khác (vui lòng ghi rõ vào hai ô dưới):</t>
  </si>
  <si>
    <t>Văn bản tham chiếu
 (Số QĐ/ngày ký)</t>
  </si>
  <si>
    <t>Nội dung tham chiếu</t>
  </si>
  <si>
    <t>Nội dung tham chiếu (Tên giải pháp, phiên bản sử dụng..)</t>
  </si>
  <si>
    <t>Trường hợp cơ quan đánh giá ATTTM định kỳ là tự thực hiện hay thuê dịch vụ đơn vị độc lập?</t>
  </si>
  <si>
    <t xml:space="preserve">Nội dung tham chiếu </t>
  </si>
  <si>
    <t>Đề nghị thống kê số lượng các hệ thống thông tin Quý cơ quan đã xác định và phê duyệt cấp độ:</t>
  </si>
  <si>
    <t>Có cơ chế và đầu mối liên hệ phối hợp với các cơ quan, tổ chức có thẩm quyền quản lý/ điều phối ứng cứu về ATTTM</t>
  </si>
  <si>
    <t>Quản lý thiết kế, xây dựng hệ thống trong năm 2019:</t>
  </si>
  <si>
    <t>Đánh giá quản lý vận hành ATTT cho HTTT trong năm 2019</t>
  </si>
  <si>
    <t>VIII. Hoạt động thực tiễn năm 2019</t>
  </si>
  <si>
    <t xml:space="preserve">Trong năm 2019 đơn vị đã phát hiện được bao nhiêu vụ việc mất ATTTM nhưng chưa gây ra thiệt hại hoặc chỉ  gây ra thiệt hại nhỏ? </t>
  </si>
  <si>
    <t>Số sự cố ATTTM ít nghiêm trọng năm 2019</t>
  </si>
  <si>
    <t>Số vụ tấn công, mất ATTTM nghiêm trọng (gây ra hậu quả lớn về kinh tế, gián đoạn dịch vụ mạng, lộ lọt thông tin quan trọng…) đã xảy ra năm 2019</t>
  </si>
  <si>
    <t>THÔNG TIN NGƯỜI ĐIỀN PHIẾU</t>
  </si>
  <si>
    <t>Họ và tên</t>
  </si>
  <si>
    <t>Bộ phận công tác</t>
  </si>
  <si>
    <t>Chức vụ</t>
  </si>
  <si>
    <t>Email</t>
  </si>
  <si>
    <t>Điện thoại di động</t>
  </si>
  <si>
    <t>,ngày        tháng     năm  2020</t>
  </si>
  <si>
    <t>MẪU BÁO CÁO SỐ 2: PHỤC VỤ ĐÁNH GIÁ MỨC ĐỘ ATTT MẠNG 2019</t>
  </si>
  <si>
    <r>
      <t>Tên đơn vị báo cáo:</t>
    </r>
    <r>
      <rPr>
        <i/>
        <sz val="9"/>
        <rFont val="Times New Roman"/>
        <family val="1"/>
      </rPr>
      <t xml:space="preserve">  …………………………………………………………………………………………….…. ……………….</t>
    </r>
  </si>
  <si>
    <r>
      <t>Trực thuộc:</t>
    </r>
    <r>
      <rPr>
        <i/>
        <sz val="9"/>
        <rFont val="Times New Roman"/>
        <family val="1"/>
      </rPr>
      <t xml:space="preserve">  …………………………………………………………………………………………….…. ………………………………………..</t>
    </r>
  </si>
  <si>
    <r>
      <t xml:space="preserve">Số </t>
    </r>
    <r>
      <rPr>
        <b/>
        <sz val="9"/>
        <rFont val="Times New Roman"/>
        <family val="1"/>
      </rPr>
      <t>HTTT nội bộ đơn vị</t>
    </r>
    <r>
      <rPr>
        <sz val="9"/>
        <rFont val="Times New Roman"/>
        <family val="1"/>
      </rPr>
      <t xml:space="preserve"> (chỉ người trong đơn vị sử dụng)</t>
    </r>
  </si>
  <si>
    <r>
      <t xml:space="preserve">Số </t>
    </r>
    <r>
      <rPr>
        <b/>
        <sz val="9"/>
        <rFont val="Times New Roman"/>
        <family val="1"/>
      </rPr>
      <t>HTTT công cộng</t>
    </r>
    <r>
      <rPr>
        <sz val="9"/>
        <rFont val="Times New Roman"/>
        <family val="1"/>
      </rPr>
      <t xml:space="preserve"> (có người ngoài đơn vị sử dụng)</t>
    </r>
  </si>
  <si>
    <r>
      <t xml:space="preserve">Quý đơn vị cung cấp </t>
    </r>
    <r>
      <rPr>
        <b/>
        <sz val="9"/>
        <rFont val="Times New Roman"/>
        <family val="1"/>
      </rPr>
      <t>bao nhiêu dịch vụ độc lập (trọn gói)</t>
    </r>
    <r>
      <rPr>
        <sz val="9"/>
        <rFont val="Times New Roman"/>
        <family val="1"/>
      </rPr>
      <t xml:space="preserve"> sử dụng phục vụ cộng đồng trên mạng internet?</t>
    </r>
  </si>
  <si>
    <t>I. Chính sách ATTTM</t>
  </si>
  <si>
    <t>II. Tổ chức và quản lý nhân lực bảo đảm ATTTM</t>
  </si>
  <si>
    <r>
      <t xml:space="preserve">Tuyển dụng cán bộ </t>
    </r>
    <r>
      <rPr>
        <sz val="9"/>
        <rFont val="Times New Roman"/>
        <family val="1"/>
      </rPr>
      <t>phù hợp về chuyên môn, kiến thức ATTT cho vị trí</t>
    </r>
  </si>
  <si>
    <r>
      <t xml:space="preserve">Quản lý quá trình làm việc, </t>
    </r>
    <r>
      <rPr>
        <sz val="9"/>
        <rFont val="Times New Roman"/>
        <family val="1"/>
      </rPr>
      <t>đáp ứng yêu cầu kiểm tra, bồi dưỡng ATTT</t>
    </r>
  </si>
  <si>
    <r>
      <t xml:space="preserve">Thủ tục ATTT khi chấm dứt công việc </t>
    </r>
    <r>
      <rPr>
        <sz val="9"/>
        <rFont val="Times New Roman"/>
        <family val="1"/>
      </rPr>
      <t xml:space="preserve">(hủy quyền, thu hồi tài nguyên mạng) </t>
    </r>
  </si>
  <si>
    <t>III. Trình độ, nhận thức và đào tạo bồi dưỡng về ATTT</t>
  </si>
  <si>
    <r>
      <t>Tổng số cán bộ kỹ thuật có trình độ tương đương trung cấp về ATTT</t>
    </r>
    <r>
      <rPr>
        <i/>
        <sz val="9"/>
        <rFont val="Times New Roman"/>
        <family val="1"/>
      </rPr>
      <t>.</t>
    </r>
  </si>
  <si>
    <t>IV. Về tổ chức triển khai bảo đảm ATTTM</t>
  </si>
  <si>
    <r>
      <t>V. Bố trí kinh phí</t>
    </r>
    <r>
      <rPr>
        <sz val="9"/>
        <color rgb="FFFF6600"/>
        <rFont val="Calibri"/>
        <family val="2"/>
      </rPr>
      <t/>
    </r>
  </si>
  <si>
    <t>VI. Biện pháp quản lý</t>
  </si>
  <si>
    <r>
      <t xml:space="preserve">cho lần đầu tiên 
</t>
    </r>
    <r>
      <rPr>
        <sz val="9"/>
        <rFont val="Times New Roman"/>
        <family val="1"/>
      </rPr>
      <t>(số tháng)</t>
    </r>
  </si>
  <si>
    <r>
      <t xml:space="preserve">lần cuối - mới nhất 
</t>
    </r>
    <r>
      <rPr>
        <sz val="9"/>
        <rFont val="Times New Roman"/>
        <family val="1"/>
      </rPr>
      <t>(số tháng)</t>
    </r>
  </si>
  <si>
    <t>VII. Biện pháp kỹ thuật, công nghệ đang áp dụng</t>
  </si>
  <si>
    <r>
      <t xml:space="preserve">Các biện pháp kỹ thuật, công nghệ phù hợp </t>
    </r>
    <r>
      <rPr>
        <b/>
        <sz val="9"/>
        <rFont val="Times New Roman"/>
        <family val="1"/>
      </rPr>
      <t xml:space="preserve">bảo đảm an toàn mạng </t>
    </r>
    <r>
      <rPr>
        <sz val="9"/>
        <rFont val="Times New Roman"/>
        <family val="1"/>
      </rPr>
      <t>nào đang được sử dụng</t>
    </r>
    <r>
      <rPr>
        <b/>
        <sz val="9"/>
        <rFont val="Times New Roman"/>
        <family val="1"/>
      </rPr>
      <t xml:space="preserve"> </t>
    </r>
    <r>
      <rPr>
        <sz val="9"/>
        <rFont val="Times New Roman"/>
        <family val="1"/>
      </rPr>
      <t>cho các HTTT nội bộ và HTTT công cộng? Lần làm mới gần đây nhất là mm-yyyy khi nào?</t>
    </r>
  </si>
  <si>
    <r>
      <t xml:space="preserve">Các biện pháp kỹ thuật, công nghệ được áp dụng để </t>
    </r>
    <r>
      <rPr>
        <b/>
        <sz val="9"/>
        <rFont val="Times New Roman"/>
        <family val="1"/>
      </rPr>
      <t>bảo vệ các hệ thống máy chủ</t>
    </r>
    <r>
      <rPr>
        <sz val="9"/>
        <rFont val="Times New Roman"/>
        <family val="1"/>
      </rPr>
      <t xml:space="preserve"> trong các HTTT nội bộ và HTTT công cộng? Lần làm mới gần đây nhất là khi nào mm-yyyy?</t>
    </r>
  </si>
  <si>
    <r>
      <t xml:space="preserve">Các biện pháp kỹ thuật, công nghệ đang được áp dụng để </t>
    </r>
    <r>
      <rPr>
        <b/>
        <sz val="9"/>
        <rFont val="Times New Roman"/>
        <family val="1"/>
      </rPr>
      <t xml:space="preserve">bảo vệ các ứng dụng </t>
    </r>
    <r>
      <rPr>
        <sz val="9"/>
        <rFont val="Times New Roman"/>
        <family val="1"/>
      </rPr>
      <t>trong các HTTT nội bộ và HTTT công cộng? Lần làm mới gần đây nhất là khi nào mm-yyyy?</t>
    </r>
  </si>
  <si>
    <r>
      <t xml:space="preserve">Các biện pháp kỹ thuật, công nghệ phù hợp đang được áp dụng để </t>
    </r>
    <r>
      <rPr>
        <b/>
        <sz val="9"/>
        <rFont val="Times New Roman"/>
        <family val="1"/>
      </rPr>
      <t xml:space="preserve">bảo vệ dữ liệu </t>
    </r>
    <r>
      <rPr>
        <sz val="9"/>
        <rFont val="Times New Roman"/>
        <family val="1"/>
      </rPr>
      <t>cho các HTTT nội bộ và HTTT công cộng? Lần làm mới gần đây nhất là khi nào mm-yyyy?</t>
    </r>
  </si>
  <si>
    <r>
      <t xml:space="preserve">Các biện pháp kỹ thuật, công nghệ phù hợp đang được áp dụng để </t>
    </r>
    <r>
      <rPr>
        <b/>
        <sz val="9"/>
        <rFont val="Times New Roman"/>
        <family val="1"/>
      </rPr>
      <t>bảo đảm an toàn về mặt vật lý</t>
    </r>
    <r>
      <rPr>
        <sz val="9"/>
        <rFont val="Times New Roman"/>
        <family val="1"/>
      </rPr>
      <t xml:space="preserve"> cho các HTTT nội bộ và HTTT công cộng? Lần làm mới gần đây  nhất là khi nào mm-yyyy?</t>
    </r>
  </si>
  <si>
    <r>
      <t xml:space="preserve">- Tội phạm máy tính như </t>
    </r>
    <r>
      <rPr>
        <i/>
        <sz val="8"/>
        <rFont val="Times New Roman"/>
        <family val="1"/>
      </rPr>
      <t>hacker</t>
    </r>
    <r>
      <rPr>
        <sz val="8"/>
        <rFont val="Times New Roman"/>
        <family val="1"/>
      </rPr>
      <t xml:space="preserve"> bất hợp pháp.</t>
    </r>
  </si>
  <si>
    <r>
      <t>- Đối thủ cạnh tranh (</t>
    </r>
    <r>
      <rPr>
        <i/>
        <sz val="8"/>
        <rFont val="Times New Roman"/>
        <family val="1"/>
      </rPr>
      <t>gián điệp công nghiệp</t>
    </r>
    <r>
      <rPr>
        <sz val="8"/>
        <rFont val="Times New Roman"/>
        <family val="1"/>
      </rPr>
      <t>).</t>
    </r>
  </si>
  <si>
    <r>
      <t>- Băng nhóm tội phạm máy tính có tổ chức (</t>
    </r>
    <r>
      <rPr>
        <i/>
        <sz val="8"/>
        <rFont val="Times New Roman"/>
        <family val="1"/>
      </rPr>
      <t>khủng bố mạng</t>
    </r>
    <r>
      <rPr>
        <sz val="8"/>
        <rFont val="Times New Roman"/>
        <family val="1"/>
      </rPr>
      <t xml:space="preserve"> v.v…).</t>
    </r>
  </si>
  <si>
    <r>
      <t xml:space="preserve">Lãnh đạo Đơn vị trực thuộc
</t>
    </r>
    <r>
      <rPr>
        <i/>
        <sz val="11"/>
        <color theme="1"/>
        <rFont val="Times New Roman"/>
        <family val="1"/>
      </rPr>
      <t>(Ký số)</t>
    </r>
  </si>
  <si>
    <t>ĐỐI TƯỢNG: CÁC ĐƠN VỊ TRỰC THUỘC CƠ QUAN CÁC BỘ, CƠ QUAN NGANG BỘ, TỈNH, THÀNH PHỐ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</si>
</sst>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41" x14ac:knownFonts="1">
    <font>
      <sz val="11"/>
      <color theme="1"/>
      <name val="Arial"/>
      <family val="2"/>
      <scheme val="minor"/>
    </font>
    <font>
      <sz val="11"/>
      <color theme="1"/>
      <name val="Arial"/>
      <family val="2"/>
      <scheme val="minor"/>
    </font>
    <font>
      <b/>
      <sz val="9"/>
      <name val="Times New Roman"/>
      <family val="1"/>
    </font>
    <font>
      <i/>
      <sz val="9"/>
      <color rgb="FFFF7C80"/>
      <name val="Calibri"/>
      <family val="2"/>
    </font>
    <font>
      <i/>
      <sz val="9"/>
      <color rgb="FFFF6600"/>
      <name val="Calibri"/>
      <family val="2"/>
    </font>
    <font>
      <sz val="9"/>
      <color rgb="FFFF6600"/>
      <name val="Calibri"/>
      <family val="2"/>
    </font>
    <font>
      <sz val="10"/>
      <name val="Times New Roman"/>
      <family val="1"/>
    </font>
    <font>
      <sz val="9"/>
      <color theme="1"/>
      <name val="Times New Roman"/>
      <family val="1"/>
    </font>
    <font>
      <sz val="10"/>
      <color rgb="FFFF0000"/>
      <name val="Times New Roman"/>
      <family val="1"/>
    </font>
    <font>
      <sz val="10"/>
      <color theme="1"/>
      <name val="Times New Roman"/>
      <family val="1"/>
    </font>
    <font>
      <sz val="11"/>
      <color theme="1"/>
      <name val="Times New Roman"/>
      <family val="1"/>
    </font>
    <font>
      <sz val="9"/>
      <name val="Times New Roman"/>
      <family val="1"/>
    </font>
    <font>
      <i/>
      <sz val="9"/>
      <name val="Times New Roman"/>
      <family val="1"/>
    </font>
    <font>
      <b/>
      <i/>
      <sz val="9"/>
      <name val="Times New Roman"/>
      <family val="1"/>
    </font>
    <font>
      <b/>
      <sz val="12"/>
      <name val="Times New Roman"/>
      <family val="1"/>
    </font>
    <font>
      <sz val="9"/>
      <color rgb="FFFF0000"/>
      <name val="Times New Roman"/>
      <family val="1"/>
    </font>
    <font>
      <b/>
      <sz val="11"/>
      <name val="Times New Roman"/>
      <family val="1"/>
    </font>
    <font>
      <b/>
      <u/>
      <sz val="9"/>
      <name val="Times New Roman"/>
      <family val="1"/>
    </font>
    <font>
      <b/>
      <u/>
      <sz val="10"/>
      <name val="Times New Roman"/>
      <family val="1"/>
    </font>
    <font>
      <sz val="10"/>
      <color rgb="FF000000"/>
      <name val="Times New Roman"/>
      <family val="1"/>
    </font>
    <font>
      <sz val="9"/>
      <color rgb="FF000000"/>
      <name val="Times New Roman"/>
      <family val="1"/>
    </font>
    <font>
      <b/>
      <sz val="8"/>
      <name val="Times New Roman"/>
      <family val="1"/>
    </font>
    <font>
      <b/>
      <sz val="8"/>
      <color rgb="FFFF0000"/>
      <name val="Times New Roman"/>
      <family val="1"/>
    </font>
    <font>
      <sz val="8"/>
      <name val="Times New Roman"/>
      <family val="1"/>
    </font>
    <font>
      <sz val="8"/>
      <color rgb="FFFF0000"/>
      <name val="Times New Roman"/>
      <family val="1"/>
    </font>
    <font>
      <sz val="8"/>
      <color theme="1"/>
      <name val="Times New Roman"/>
      <family val="1"/>
    </font>
    <font>
      <sz val="8"/>
      <color rgb="FF000000"/>
      <name val="Times New Roman"/>
      <family val="1"/>
    </font>
    <font>
      <b/>
      <sz val="9"/>
      <color rgb="FFFF0000"/>
      <name val="Times New Roman"/>
      <family val="1"/>
    </font>
    <font>
      <i/>
      <sz val="9"/>
      <color rgb="FFFF0000"/>
      <name val="Times New Roman"/>
      <family val="1"/>
    </font>
    <font>
      <i/>
      <sz val="9"/>
      <color theme="1"/>
      <name val="Times New Roman"/>
      <family val="1"/>
    </font>
    <font>
      <b/>
      <sz val="10"/>
      <name val="Times New Roman"/>
      <family val="1"/>
    </font>
    <font>
      <b/>
      <i/>
      <sz val="10"/>
      <name val="Times New Roman"/>
      <family val="1"/>
    </font>
    <font>
      <b/>
      <i/>
      <sz val="9"/>
      <color rgb="FFFF0000"/>
      <name val="Times New Roman"/>
      <family val="1"/>
    </font>
    <font>
      <b/>
      <i/>
      <sz val="9"/>
      <color theme="1"/>
      <name val="Times New Roman"/>
      <family val="1"/>
    </font>
    <font>
      <sz val="7"/>
      <name val="Times New Roman"/>
      <family val="1"/>
    </font>
    <font>
      <i/>
      <sz val="8"/>
      <name val="Times New Roman"/>
      <family val="1"/>
    </font>
    <font>
      <b/>
      <sz val="11"/>
      <color theme="1"/>
      <name val="Times New Roman"/>
      <family val="1"/>
    </font>
    <font>
      <b/>
      <sz val="10"/>
      <color rgb="FFFF0000"/>
      <name val="Times New Roman"/>
      <family val="1"/>
    </font>
    <font>
      <b/>
      <sz val="10"/>
      <color theme="1"/>
      <name val="Times New Roman"/>
      <family val="1"/>
    </font>
    <font>
      <i/>
      <sz val="11"/>
      <color theme="1"/>
      <name val="Times New Roman"/>
      <family val="1"/>
    </font>
    <font>
      <b/>
      <sz val="13"/>
      <name val="Times New Roman"/>
      <family val="1"/>
    </font>
  </fonts>
  <fills count="5">
    <fill>
      <patternFill patternType="none"/>
    </fill>
    <fill>
      <patternFill patternType="gray125"/>
    </fill>
    <fill>
      <patternFill patternType="solid">
        <fgColor rgb="FFDDF4FF"/>
        <bgColor indexed="64"/>
      </patternFill>
    </fill>
    <fill>
      <patternFill patternType="solid">
        <fgColor theme="7" tint="0.79998168889431442"/>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490">
    <xf numFmtId="0" fontId="0" fillId="0" borderId="0" xfId="0"/>
    <xf numFmtId="1" fontId="6" fillId="2" borderId="0" xfId="0" applyNumberFormat="1" applyFont="1" applyFill="1"/>
    <xf numFmtId="1" fontId="6" fillId="2" borderId="0" xfId="0" applyNumberFormat="1" applyFont="1" applyFill="1" applyAlignment="1">
      <alignment vertical="top"/>
    </xf>
    <xf numFmtId="1" fontId="6" fillId="2" borderId="0" xfId="0" applyNumberFormat="1" applyFont="1" applyFill="1" applyAlignment="1">
      <alignment horizontal="center" vertical="top"/>
    </xf>
    <xf numFmtId="1" fontId="7" fillId="2" borderId="0" xfId="0" applyNumberFormat="1" applyFont="1" applyFill="1"/>
    <xf numFmtId="1" fontId="8" fillId="0" borderId="0" xfId="0" applyNumberFormat="1" applyFont="1" applyFill="1"/>
    <xf numFmtId="1" fontId="9" fillId="0" borderId="0" xfId="0" applyNumberFormat="1" applyFont="1" applyFill="1"/>
    <xf numFmtId="1" fontId="9" fillId="0" borderId="0" xfId="0" applyNumberFormat="1" applyFont="1" applyFill="1" applyAlignment="1">
      <alignment horizontal="center" vertical="top"/>
    </xf>
    <xf numFmtId="0" fontId="10" fillId="0" borderId="0" xfId="0" applyFont="1"/>
    <xf numFmtId="1" fontId="11" fillId="2" borderId="0" xfId="0" applyNumberFormat="1" applyFont="1" applyFill="1"/>
    <xf numFmtId="1" fontId="15" fillId="0" borderId="0" xfId="0" applyNumberFormat="1" applyFont="1" applyFill="1"/>
    <xf numFmtId="1" fontId="7" fillId="0" borderId="0" xfId="0" applyNumberFormat="1" applyFont="1" applyFill="1"/>
    <xf numFmtId="1" fontId="13" fillId="0" borderId="0" xfId="0" applyNumberFormat="1" applyFont="1" applyFill="1" applyAlignment="1">
      <alignment horizontal="center" vertical="top"/>
    </xf>
    <xf numFmtId="1" fontId="11" fillId="2" borderId="0" xfId="0" applyNumberFormat="1" applyFont="1" applyFill="1" applyAlignment="1">
      <alignment vertical="top"/>
    </xf>
    <xf numFmtId="1" fontId="11" fillId="2" borderId="0" xfId="0" applyNumberFormat="1" applyFont="1" applyFill="1" applyAlignment="1">
      <alignment horizontal="center" vertical="top"/>
    </xf>
    <xf numFmtId="1" fontId="7" fillId="0" borderId="0" xfId="0" applyNumberFormat="1" applyFont="1" applyFill="1" applyAlignment="1">
      <alignment horizontal="center" vertical="top"/>
    </xf>
    <xf numFmtId="1" fontId="16" fillId="2" borderId="0" xfId="0" applyNumberFormat="1" applyFont="1" applyFill="1" applyAlignment="1">
      <alignment vertical="top"/>
    </xf>
    <xf numFmtId="1" fontId="2" fillId="2" borderId="0" xfId="0" applyNumberFormat="1" applyFont="1" applyFill="1" applyAlignment="1">
      <alignment horizontal="center" vertical="top"/>
    </xf>
    <xf numFmtId="1" fontId="17" fillId="2" borderId="0" xfId="0" applyNumberFormat="1" applyFont="1" applyFill="1" applyBorder="1" applyAlignment="1">
      <alignment horizontal="left" vertical="top"/>
    </xf>
    <xf numFmtId="1" fontId="11" fillId="2" borderId="0" xfId="0" applyNumberFormat="1" applyFont="1" applyFill="1" applyBorder="1" applyAlignment="1">
      <alignment horizontal="center" vertical="top"/>
    </xf>
    <xf numFmtId="1" fontId="7" fillId="0" borderId="0" xfId="0" applyNumberFormat="1" applyFont="1" applyFill="1" applyBorder="1" applyAlignment="1">
      <alignment horizontal="center" vertical="top"/>
    </xf>
    <xf numFmtId="1" fontId="15" fillId="0" borderId="0" xfId="0" applyNumberFormat="1" applyFont="1" applyFill="1" applyAlignment="1">
      <alignment horizontal="center" vertical="center"/>
    </xf>
    <xf numFmtId="1" fontId="7" fillId="0" borderId="0" xfId="0" applyNumberFormat="1" applyFont="1" applyFill="1" applyAlignment="1">
      <alignment horizontal="center" vertical="center"/>
    </xf>
    <xf numFmtId="1" fontId="11" fillId="2" borderId="11" xfId="0" applyNumberFormat="1" applyFont="1" applyFill="1" applyBorder="1" applyAlignment="1">
      <alignment horizontal="center" vertical="center" wrapText="1"/>
    </xf>
    <xf numFmtId="1" fontId="11" fillId="2" borderId="12"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center" wrapText="1"/>
    </xf>
    <xf numFmtId="1" fontId="11" fillId="0" borderId="17" xfId="0" applyNumberFormat="1" applyFont="1" applyFill="1" applyBorder="1" applyAlignment="1" applyProtection="1">
      <alignment horizontal="center" vertical="center" wrapText="1"/>
      <protection locked="0"/>
    </xf>
    <xf numFmtId="1" fontId="11" fillId="0" borderId="14" xfId="0" applyNumberFormat="1" applyFont="1" applyFill="1" applyBorder="1" applyAlignment="1" applyProtection="1">
      <alignment horizontal="center" vertical="center" wrapText="1"/>
      <protection locked="0"/>
    </xf>
    <xf numFmtId="1" fontId="11" fillId="0" borderId="39" xfId="0" applyNumberFormat="1" applyFont="1" applyFill="1" applyBorder="1" applyAlignment="1" applyProtection="1">
      <alignment horizontal="center" vertical="center" wrapText="1"/>
      <protection locked="0"/>
    </xf>
    <xf numFmtId="1" fontId="11" fillId="0" borderId="19" xfId="0" applyNumberFormat="1" applyFont="1" applyFill="1" applyBorder="1" applyAlignment="1" applyProtection="1">
      <alignment horizontal="center" vertical="center" wrapText="1"/>
      <protection locked="0"/>
    </xf>
    <xf numFmtId="1" fontId="11" fillId="0" borderId="9" xfId="0" applyNumberFormat="1" applyFont="1" applyFill="1" applyBorder="1" applyAlignment="1" applyProtection="1">
      <alignment horizontal="center" vertical="center" wrapText="1"/>
      <protection locked="0"/>
    </xf>
    <xf numFmtId="1" fontId="11" fillId="0" borderId="41"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lignment horizontal="left" vertical="top" wrapText="1"/>
    </xf>
    <xf numFmtId="1" fontId="6" fillId="2" borderId="0" xfId="0" applyNumberFormat="1" applyFont="1" applyFill="1" applyBorder="1" applyAlignment="1">
      <alignment horizontal="center" vertical="top" wrapText="1"/>
    </xf>
    <xf numFmtId="1" fontId="11" fillId="2" borderId="0" xfId="0" applyNumberFormat="1" applyFont="1" applyFill="1" applyAlignment="1">
      <alignment vertical="center"/>
    </xf>
    <xf numFmtId="1" fontId="17" fillId="2" borderId="0" xfId="0" applyNumberFormat="1" applyFont="1" applyFill="1" applyBorder="1" applyAlignment="1">
      <alignment horizontal="left" vertical="center"/>
    </xf>
    <xf numFmtId="1" fontId="11" fillId="2" borderId="0" xfId="0" applyNumberFormat="1" applyFont="1" applyFill="1" applyBorder="1" applyAlignment="1">
      <alignment horizontal="center" vertical="center"/>
    </xf>
    <xf numFmtId="1" fontId="11" fillId="0" borderId="2" xfId="0" applyNumberFormat="1" applyFont="1" applyFill="1" applyBorder="1" applyAlignment="1" applyProtection="1">
      <alignment horizontal="center" vertical="center" wrapText="1"/>
      <protection locked="0"/>
    </xf>
    <xf numFmtId="1" fontId="7" fillId="0" borderId="0" xfId="0" applyNumberFormat="1" applyFont="1" applyFill="1" applyBorder="1" applyAlignment="1">
      <alignment horizontal="center" vertical="center"/>
    </xf>
    <xf numFmtId="1" fontId="11" fillId="3" borderId="0" xfId="0" applyNumberFormat="1" applyFont="1" applyFill="1"/>
    <xf numFmtId="1" fontId="17" fillId="3" borderId="0" xfId="0" applyNumberFormat="1" applyFont="1" applyFill="1" applyBorder="1" applyAlignment="1">
      <alignment horizontal="left" vertical="top"/>
    </xf>
    <xf numFmtId="1" fontId="11" fillId="3" borderId="0" xfId="0" applyNumberFormat="1" applyFont="1" applyFill="1" applyBorder="1" applyAlignment="1">
      <alignment horizontal="center" vertical="top"/>
    </xf>
    <xf numFmtId="1" fontId="11" fillId="3" borderId="0" xfId="0" applyNumberFormat="1" applyFont="1" applyFill="1" applyBorder="1" applyAlignment="1">
      <alignment horizontal="left" vertical="top" wrapText="1"/>
    </xf>
    <xf numFmtId="1" fontId="11" fillId="3" borderId="0" xfId="0" applyNumberFormat="1" applyFont="1" applyFill="1" applyBorder="1" applyAlignment="1">
      <alignment horizontal="center" vertical="top" wrapText="1"/>
    </xf>
    <xf numFmtId="1" fontId="18" fillId="2" borderId="0" xfId="0" applyNumberFormat="1" applyFont="1" applyFill="1" applyBorder="1" applyAlignment="1">
      <alignment horizontal="left" vertical="top"/>
    </xf>
    <xf numFmtId="1" fontId="6" fillId="2" borderId="0" xfId="0" applyNumberFormat="1" applyFont="1" applyFill="1" applyBorder="1" applyAlignment="1">
      <alignment horizontal="center" vertical="top"/>
    </xf>
    <xf numFmtId="1" fontId="6" fillId="2" borderId="0" xfId="0" applyNumberFormat="1" applyFont="1" applyFill="1" applyBorder="1" applyAlignment="1">
      <alignment horizontal="left" vertical="top" wrapText="1"/>
    </xf>
    <xf numFmtId="1" fontId="8" fillId="0" borderId="0" xfId="0" applyNumberFormat="1" applyFont="1" applyFill="1" applyAlignment="1">
      <alignment horizontal="center" vertical="center"/>
    </xf>
    <xf numFmtId="1" fontId="9" fillId="0" borderId="0" xfId="0" applyNumberFormat="1" applyFont="1" applyFill="1" applyAlignment="1">
      <alignment horizontal="center" vertical="center"/>
    </xf>
    <xf numFmtId="1" fontId="9" fillId="0" borderId="0" xfId="0" applyNumberFormat="1" applyFont="1" applyFill="1" applyBorder="1" applyAlignment="1">
      <alignment horizontal="center" vertical="top"/>
    </xf>
    <xf numFmtId="1" fontId="2" fillId="2" borderId="0" xfId="0" quotePrefix="1" applyNumberFormat="1" applyFont="1" applyFill="1" applyBorder="1" applyAlignment="1">
      <alignment horizontal="left"/>
    </xf>
    <xf numFmtId="1" fontId="6" fillId="2" borderId="0" xfId="0" applyNumberFormat="1" applyFont="1" applyFill="1" applyBorder="1" applyAlignment="1">
      <alignment vertical="top"/>
    </xf>
    <xf numFmtId="1" fontId="19" fillId="0" borderId="0" xfId="0" applyNumberFormat="1" applyFont="1" applyFill="1" applyBorder="1" applyAlignment="1">
      <alignment horizontal="center" vertical="top"/>
    </xf>
    <xf numFmtId="1" fontId="11" fillId="2" borderId="0" xfId="0" applyNumberFormat="1" applyFont="1" applyFill="1" applyBorder="1" applyAlignment="1">
      <alignment vertical="top"/>
    </xf>
    <xf numFmtId="1" fontId="11" fillId="0" borderId="10" xfId="0" applyNumberFormat="1" applyFont="1" applyFill="1" applyBorder="1" applyAlignment="1" applyProtection="1">
      <alignment horizontal="center" vertical="top" wrapText="1"/>
      <protection locked="0"/>
    </xf>
    <xf numFmtId="1" fontId="20" fillId="0" borderId="0" xfId="0" applyNumberFormat="1" applyFont="1" applyFill="1" applyBorder="1" applyAlignment="1">
      <alignment horizontal="center" vertical="top"/>
    </xf>
    <xf numFmtId="1" fontId="22" fillId="0" borderId="0" xfId="0" applyNumberFormat="1" applyFont="1" applyFill="1" applyAlignment="1">
      <alignment horizontal="center" vertical="center" wrapText="1"/>
    </xf>
    <xf numFmtId="1" fontId="2" fillId="2" borderId="36" xfId="0" applyNumberFormat="1" applyFont="1" applyFill="1" applyBorder="1" applyAlignment="1">
      <alignment horizontal="center" vertical="top" wrapText="1"/>
    </xf>
    <xf numFmtId="1" fontId="11" fillId="2" borderId="15" xfId="0" applyNumberFormat="1" applyFont="1" applyFill="1" applyBorder="1" applyAlignment="1">
      <alignment horizontal="left" vertical="center" wrapText="1"/>
    </xf>
    <xf numFmtId="49" fontId="11" fillId="0" borderId="17" xfId="0" applyNumberFormat="1" applyFont="1" applyFill="1" applyBorder="1" applyAlignment="1" applyProtection="1">
      <alignment horizontal="center" vertical="top" wrapText="1"/>
      <protection locked="0"/>
    </xf>
    <xf numFmtId="1" fontId="11" fillId="2" borderId="7" xfId="0" applyNumberFormat="1" applyFont="1" applyFill="1" applyBorder="1" applyAlignment="1">
      <alignment horizontal="left" vertical="center" wrapText="1"/>
    </xf>
    <xf numFmtId="49" fontId="11" fillId="0" borderId="18" xfId="0" applyNumberFormat="1" applyFont="1" applyFill="1" applyBorder="1" applyAlignment="1" applyProtection="1">
      <alignment horizontal="center" vertical="top" wrapText="1"/>
      <protection locked="0"/>
    </xf>
    <xf numFmtId="1" fontId="11" fillId="4" borderId="7" xfId="0" applyNumberFormat="1" applyFont="1" applyFill="1" applyBorder="1" applyAlignment="1">
      <alignment horizontal="left" vertical="center" wrapText="1"/>
    </xf>
    <xf numFmtId="1" fontId="11" fillId="0" borderId="16" xfId="0" applyNumberFormat="1" applyFont="1" applyFill="1" applyBorder="1" applyAlignment="1">
      <alignment horizontal="center" vertical="center" wrapText="1"/>
    </xf>
    <xf numFmtId="49" fontId="11" fillId="0" borderId="44" xfId="0" applyNumberFormat="1" applyFont="1" applyFill="1" applyBorder="1" applyAlignment="1" applyProtection="1">
      <alignment horizontal="center" vertical="top" wrapText="1"/>
      <protection locked="0"/>
    </xf>
    <xf numFmtId="1" fontId="23" fillId="2" borderId="0" xfId="0" applyNumberFormat="1" applyFont="1" applyFill="1" applyBorder="1" applyAlignment="1">
      <alignment horizontal="center" vertical="top" wrapText="1"/>
    </xf>
    <xf numFmtId="1" fontId="24" fillId="0" borderId="0" xfId="0" applyNumberFormat="1" applyFont="1" applyFill="1" applyAlignment="1">
      <alignment horizontal="center" vertical="center"/>
    </xf>
    <xf numFmtId="1" fontId="23" fillId="2" borderId="0" xfId="0" applyNumberFormat="1" applyFont="1" applyFill="1"/>
    <xf numFmtId="1" fontId="23" fillId="2" borderId="0" xfId="0" applyNumberFormat="1" applyFont="1" applyFill="1" applyBorder="1" applyAlignment="1">
      <alignment vertical="top"/>
    </xf>
    <xf numFmtId="1" fontId="23" fillId="2" borderId="0" xfId="0" applyNumberFormat="1" applyFont="1" applyFill="1" applyBorder="1" applyAlignment="1">
      <alignment horizontal="center" vertical="top"/>
    </xf>
    <xf numFmtId="1" fontId="2" fillId="2" borderId="1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top" wrapText="1"/>
    </xf>
    <xf numFmtId="1" fontId="25" fillId="0" borderId="0" xfId="0" applyNumberFormat="1" applyFont="1" applyFill="1" applyAlignment="1">
      <alignment horizontal="center" vertical="center"/>
    </xf>
    <xf numFmtId="1" fontId="26" fillId="0" borderId="0" xfId="0" applyNumberFormat="1" applyFont="1" applyFill="1" applyBorder="1" applyAlignment="1">
      <alignment horizontal="center" vertical="top"/>
    </xf>
    <xf numFmtId="1" fontId="11" fillId="2" borderId="54" xfId="0" applyNumberFormat="1" applyFont="1" applyFill="1" applyBorder="1" applyAlignment="1">
      <alignment horizontal="center" vertical="top" wrapText="1"/>
    </xf>
    <xf numFmtId="1" fontId="11" fillId="0" borderId="15" xfId="0" applyNumberFormat="1" applyFont="1" applyFill="1" applyBorder="1" applyAlignment="1" applyProtection="1">
      <alignment horizontal="center" vertical="top" wrapText="1"/>
      <protection locked="0"/>
    </xf>
    <xf numFmtId="1" fontId="11" fillId="0" borderId="7" xfId="0" applyNumberFormat="1" applyFont="1" applyFill="1" applyBorder="1" applyAlignment="1" applyProtection="1">
      <alignment horizontal="center" vertical="top" wrapText="1"/>
      <protection locked="0"/>
    </xf>
    <xf numFmtId="1" fontId="11" fillId="2" borderId="38" xfId="0" applyNumberFormat="1" applyFont="1" applyFill="1" applyBorder="1" applyAlignment="1">
      <alignment horizontal="center" vertical="top" wrapText="1"/>
    </xf>
    <xf numFmtId="1" fontId="11" fillId="0" borderId="8" xfId="0" applyNumberFormat="1" applyFont="1" applyFill="1" applyBorder="1" applyAlignment="1" applyProtection="1">
      <alignment horizontal="center" vertical="top" wrapText="1"/>
      <protection locked="0"/>
    </xf>
    <xf numFmtId="1" fontId="27" fillId="0" borderId="0" xfId="0" applyNumberFormat="1" applyFont="1" applyFill="1" applyAlignment="1">
      <alignment horizontal="center" vertical="center" wrapText="1"/>
    </xf>
    <xf numFmtId="1" fontId="23" fillId="2" borderId="0" xfId="0" applyNumberFormat="1" applyFont="1" applyFill="1" applyBorder="1" applyAlignment="1">
      <alignment horizontal="left" vertical="top" wrapText="1"/>
    </xf>
    <xf numFmtId="9" fontId="11" fillId="0" borderId="2" xfId="1" applyFont="1" applyFill="1" applyBorder="1" applyAlignment="1" applyProtection="1">
      <alignment horizontal="center" vertical="center" wrapText="1"/>
      <protection locked="0"/>
    </xf>
    <xf numFmtId="1" fontId="11" fillId="2" borderId="0" xfId="0" applyNumberFormat="1" applyFont="1" applyFill="1" applyBorder="1" applyAlignment="1">
      <alignment vertical="top" wrapText="1"/>
    </xf>
    <xf numFmtId="1" fontId="2" fillId="2" borderId="0" xfId="0" applyNumberFormat="1" applyFont="1" applyFill="1" applyBorder="1" applyAlignment="1">
      <alignment horizontal="left" vertical="top"/>
    </xf>
    <xf numFmtId="1" fontId="11" fillId="0" borderId="2" xfId="0" applyNumberFormat="1" applyFont="1" applyFill="1" applyBorder="1" applyAlignment="1" applyProtection="1">
      <alignment horizontal="center" vertical="top" wrapText="1"/>
      <protection locked="0"/>
    </xf>
    <xf numFmtId="1" fontId="12" fillId="2" borderId="0" xfId="0" applyNumberFormat="1" applyFont="1" applyFill="1" applyBorder="1" applyAlignment="1">
      <alignment horizontal="center" vertical="top" wrapText="1"/>
    </xf>
    <xf numFmtId="1" fontId="11" fillId="0" borderId="15"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center" vertical="top" wrapText="1"/>
    </xf>
    <xf numFmtId="1" fontId="11" fillId="0" borderId="7" xfId="0" applyNumberFormat="1" applyFont="1" applyFill="1" applyBorder="1" applyAlignment="1" applyProtection="1">
      <alignment horizontal="center" vertical="center"/>
      <protection locked="0"/>
    </xf>
    <xf numFmtId="1" fontId="11" fillId="0" borderId="8"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left" vertical="top" wrapText="1"/>
    </xf>
    <xf numFmtId="1" fontId="20" fillId="0" borderId="0" xfId="0" applyNumberFormat="1" applyFont="1" applyFill="1" applyBorder="1" applyAlignment="1">
      <alignment horizontal="left" vertical="top" wrapText="1"/>
    </xf>
    <xf numFmtId="1" fontId="11" fillId="2" borderId="0" xfId="0" applyNumberFormat="1" applyFont="1" applyFill="1" applyBorder="1" applyAlignment="1">
      <alignment horizontal="left" vertical="top"/>
    </xf>
    <xf numFmtId="1" fontId="15" fillId="0" borderId="0" xfId="0" applyNumberFormat="1" applyFont="1" applyFill="1" applyAlignment="1">
      <alignment horizontal="center" vertical="center" wrapText="1"/>
    </xf>
    <xf numFmtId="1" fontId="12" fillId="2" borderId="0" xfId="0" applyNumberFormat="1" applyFont="1" applyFill="1"/>
    <xf numFmtId="1" fontId="12" fillId="2" borderId="0" xfId="0" applyNumberFormat="1" applyFont="1" applyFill="1" applyAlignment="1">
      <alignment horizontal="center" vertical="top"/>
    </xf>
    <xf numFmtId="1" fontId="12" fillId="2" borderId="0" xfId="0" applyNumberFormat="1" applyFont="1" applyFill="1" applyBorder="1" applyAlignment="1">
      <alignment horizontal="left" vertical="top" wrapText="1"/>
    </xf>
    <xf numFmtId="1" fontId="28" fillId="0" borderId="0" xfId="0" applyNumberFormat="1" applyFont="1" applyFill="1" applyAlignment="1">
      <alignment horizontal="center" vertical="center"/>
    </xf>
    <xf numFmtId="1" fontId="29" fillId="0" borderId="0" xfId="0" applyNumberFormat="1" applyFont="1" applyFill="1" applyAlignment="1">
      <alignment horizontal="center" vertical="center"/>
    </xf>
    <xf numFmtId="1" fontId="29" fillId="0" borderId="0" xfId="0" applyNumberFormat="1" applyFont="1" applyFill="1" applyAlignment="1">
      <alignment horizontal="center" vertical="top"/>
    </xf>
    <xf numFmtId="1" fontId="11" fillId="2" borderId="0" xfId="0" applyNumberFormat="1" applyFont="1" applyFill="1" applyAlignment="1">
      <alignment horizontal="center" vertical="center"/>
    </xf>
    <xf numFmtId="1" fontId="9" fillId="0" borderId="0" xfId="0" applyNumberFormat="1" applyFont="1" applyFill="1" applyAlignment="1">
      <alignment vertical="top"/>
    </xf>
    <xf numFmtId="1" fontId="23" fillId="2" borderId="0" xfId="0" applyNumberFormat="1" applyFont="1" applyFill="1" applyBorder="1"/>
    <xf numFmtId="1" fontId="11" fillId="2" borderId="0" xfId="0" applyNumberFormat="1" applyFont="1" applyFill="1" applyAlignment="1"/>
    <xf numFmtId="1" fontId="7" fillId="0" borderId="0" xfId="0" applyNumberFormat="1" applyFont="1" applyFill="1" applyAlignment="1"/>
    <xf numFmtId="1" fontId="2" fillId="2" borderId="22" xfId="0" applyNumberFormat="1" applyFont="1" applyFill="1" applyBorder="1" applyAlignment="1">
      <alignment vertical="center" wrapText="1"/>
    </xf>
    <xf numFmtId="1" fontId="2" fillId="2" borderId="30" xfId="0" applyNumberFormat="1" applyFont="1" applyFill="1" applyBorder="1" applyAlignment="1">
      <alignment horizontal="right" vertical="top" wrapText="1"/>
    </xf>
    <xf numFmtId="1" fontId="11" fillId="3" borderId="0" xfId="0" applyNumberFormat="1" applyFont="1" applyFill="1" applyBorder="1" applyAlignment="1">
      <alignment vertical="top"/>
    </xf>
    <xf numFmtId="1" fontId="17" fillId="2" borderId="0" xfId="0" applyNumberFormat="1" applyFont="1" applyFill="1" applyBorder="1" applyAlignment="1">
      <alignment horizontal="left"/>
    </xf>
    <xf numFmtId="1" fontId="2" fillId="2" borderId="0" xfId="0" applyNumberFormat="1" applyFont="1" applyFill="1" applyBorder="1" applyAlignment="1">
      <alignment horizontal="left"/>
    </xf>
    <xf numFmtId="1" fontId="11" fillId="2" borderId="0" xfId="0" applyNumberFormat="1" applyFont="1" applyFill="1" applyBorder="1" applyAlignment="1">
      <alignment horizontal="justify" vertical="top" wrapText="1"/>
    </xf>
    <xf numFmtId="1" fontId="2" fillId="2" borderId="22" xfId="0" applyNumberFormat="1" applyFont="1" applyFill="1" applyBorder="1" applyAlignment="1">
      <alignment wrapText="1"/>
    </xf>
    <xf numFmtId="1" fontId="2" fillId="2" borderId="30" xfId="0" applyNumberFormat="1" applyFont="1" applyFill="1" applyBorder="1" applyAlignment="1">
      <alignment vertical="top" wrapText="1"/>
    </xf>
    <xf numFmtId="1" fontId="13" fillId="2" borderId="0" xfId="0" applyNumberFormat="1" applyFont="1" applyFill="1"/>
    <xf numFmtId="1" fontId="31" fillId="2" borderId="0" xfId="0" quotePrefix="1" applyNumberFormat="1" applyFont="1" applyFill="1" applyBorder="1" applyAlignment="1"/>
    <xf numFmtId="1" fontId="13" fillId="2" borderId="0" xfId="0" applyNumberFormat="1" applyFont="1" applyFill="1" applyBorder="1" applyAlignment="1">
      <alignment horizontal="left" vertical="top" wrapText="1"/>
    </xf>
    <xf numFmtId="1" fontId="13" fillId="2" borderId="0" xfId="0" applyNumberFormat="1" applyFont="1" applyFill="1" applyBorder="1" applyAlignment="1">
      <alignment horizontal="center" vertical="top" wrapText="1"/>
    </xf>
    <xf numFmtId="1" fontId="32" fillId="0" borderId="0" xfId="0" applyNumberFormat="1" applyFont="1" applyFill="1" applyAlignment="1">
      <alignment horizontal="center" vertical="center"/>
    </xf>
    <xf numFmtId="1" fontId="33" fillId="0" borderId="0" xfId="0" applyNumberFormat="1" applyFont="1" applyFill="1" applyAlignment="1">
      <alignment horizontal="center" vertical="center"/>
    </xf>
    <xf numFmtId="1" fontId="23" fillId="2" borderId="0" xfId="0" applyNumberFormat="1" applyFont="1" applyFill="1" applyAlignment="1"/>
    <xf numFmtId="1" fontId="11" fillId="2"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11" fillId="2" borderId="0" xfId="0" applyNumberFormat="1" applyFont="1" applyFill="1" applyBorder="1" applyAlignment="1">
      <alignment horizontal="right" vertical="top"/>
    </xf>
    <xf numFmtId="1" fontId="20" fillId="0" borderId="0" xfId="0" applyNumberFormat="1" applyFont="1" applyFill="1" applyBorder="1" applyAlignment="1">
      <alignment horizontal="right" vertical="top"/>
    </xf>
    <xf numFmtId="1" fontId="11" fillId="0" borderId="6" xfId="1" applyNumberFormat="1" applyFont="1" applyFill="1" applyBorder="1" applyAlignment="1" applyProtection="1">
      <alignment horizontal="center" vertical="center"/>
      <protection locked="0"/>
    </xf>
    <xf numFmtId="1" fontId="11" fillId="0" borderId="16" xfId="1" applyNumberFormat="1" applyFont="1" applyFill="1" applyBorder="1" applyAlignment="1" applyProtection="1">
      <alignment horizontal="center" vertical="center"/>
      <protection locked="0"/>
    </xf>
    <xf numFmtId="1" fontId="11" fillId="2" borderId="0" xfId="0" applyNumberFormat="1" applyFont="1" applyFill="1" applyBorder="1"/>
    <xf numFmtId="1" fontId="11" fillId="0" borderId="40" xfId="1" applyNumberFormat="1" applyFont="1" applyFill="1" applyBorder="1" applyAlignment="1" applyProtection="1">
      <alignment horizontal="center" vertical="center"/>
      <protection locked="0"/>
    </xf>
    <xf numFmtId="1" fontId="11" fillId="0" borderId="41" xfId="1" applyNumberFormat="1" applyFont="1" applyFill="1" applyBorder="1" applyAlignment="1" applyProtection="1">
      <alignment horizontal="center" vertical="center"/>
      <protection locked="0"/>
    </xf>
    <xf numFmtId="1" fontId="11" fillId="2" borderId="0" xfId="0" applyNumberFormat="1" applyFont="1" applyFill="1" applyBorder="1" applyAlignment="1">
      <alignment horizontal="left"/>
    </xf>
    <xf numFmtId="1" fontId="2" fillId="2" borderId="0" xfId="0" applyNumberFormat="1" applyFont="1" applyFill="1" applyBorder="1" applyAlignment="1">
      <alignment horizontal="justify"/>
    </xf>
    <xf numFmtId="1" fontId="15" fillId="0" borderId="0" xfId="0" applyNumberFormat="1" applyFont="1" applyFill="1" applyBorder="1" applyAlignment="1">
      <alignment horizontal="center" vertical="center"/>
    </xf>
    <xf numFmtId="1" fontId="23" fillId="2" borderId="38" xfId="0" applyNumberFormat="1" applyFont="1" applyFill="1" applyBorder="1" applyAlignment="1">
      <alignment horizontal="center" vertical="center"/>
    </xf>
    <xf numFmtId="1" fontId="20" fillId="0" borderId="0" xfId="0" applyNumberFormat="1" applyFont="1" applyFill="1" applyBorder="1" applyAlignment="1">
      <alignment horizontal="center"/>
    </xf>
    <xf numFmtId="1" fontId="11" fillId="0" borderId="15" xfId="1" applyNumberFormat="1" applyFont="1" applyFill="1" applyBorder="1" applyAlignment="1" applyProtection="1">
      <alignment horizontal="center" vertical="center"/>
      <protection locked="0"/>
    </xf>
    <xf numFmtId="1" fontId="23" fillId="2" borderId="0" xfId="0" applyNumberFormat="1" applyFont="1" applyFill="1" applyBorder="1" applyAlignment="1">
      <alignment horizontal="center" vertical="center"/>
    </xf>
    <xf numFmtId="1" fontId="23" fillId="2" borderId="0" xfId="0" applyNumberFormat="1" applyFont="1" applyFill="1" applyAlignment="1">
      <alignment horizontal="center" vertical="top"/>
    </xf>
    <xf numFmtId="1" fontId="11" fillId="0" borderId="7" xfId="1" applyNumberFormat="1" applyFont="1" applyFill="1" applyBorder="1" applyAlignment="1" applyProtection="1">
      <alignment horizontal="center" vertical="center"/>
      <protection locked="0"/>
    </xf>
    <xf numFmtId="1" fontId="11" fillId="0" borderId="8" xfId="1" applyNumberFormat="1" applyFont="1" applyFill="1" applyBorder="1" applyAlignment="1" applyProtection="1">
      <alignment horizontal="center" vertical="center"/>
      <protection locked="0"/>
    </xf>
    <xf numFmtId="1" fontId="11" fillId="2" borderId="0" xfId="1" applyNumberFormat="1" applyFont="1" applyFill="1" applyBorder="1" applyAlignment="1">
      <alignment horizontal="center" vertical="center"/>
    </xf>
    <xf numFmtId="1" fontId="23" fillId="0" borderId="39" xfId="0" applyNumberFormat="1" applyFont="1" applyBorder="1" applyAlignment="1" applyProtection="1">
      <alignment horizontal="center" vertical="center"/>
      <protection locked="0"/>
    </xf>
    <xf numFmtId="1" fontId="23" fillId="0" borderId="40" xfId="0" applyNumberFormat="1" applyFont="1" applyBorder="1" applyAlignment="1" applyProtection="1">
      <alignment horizontal="center" vertical="center"/>
      <protection locked="0"/>
    </xf>
    <xf numFmtId="1" fontId="24" fillId="0" borderId="0" xfId="0" applyNumberFormat="1" applyFont="1" applyFill="1" applyAlignment="1">
      <alignment horizontal="center" vertical="center" wrapText="1"/>
    </xf>
    <xf numFmtId="1" fontId="23" fillId="2" borderId="0" xfId="0" quotePrefix="1" applyNumberFormat="1" applyFont="1" applyFill="1" applyBorder="1" applyAlignment="1">
      <alignment horizontal="justify" vertical="center" wrapText="1"/>
    </xf>
    <xf numFmtId="1" fontId="2" fillId="2" borderId="0" xfId="0" applyNumberFormat="1" applyFont="1" applyFill="1" applyBorder="1" applyAlignment="1">
      <alignment horizontal="center" vertical="center" wrapText="1"/>
    </xf>
    <xf numFmtId="1" fontId="11" fillId="2" borderId="0" xfId="0" applyNumberFormat="1" applyFont="1" applyFill="1" applyAlignment="1">
      <alignment horizontal="center"/>
    </xf>
    <xf numFmtId="1" fontId="11" fillId="2" borderId="0" xfId="0" applyNumberFormat="1" applyFont="1" applyFill="1" applyBorder="1" applyAlignment="1">
      <alignment horizontal="left" wrapText="1"/>
    </xf>
    <xf numFmtId="1" fontId="7" fillId="0" borderId="0" xfId="0" applyNumberFormat="1" applyFont="1" applyFill="1" applyAlignment="1">
      <alignment horizontal="center"/>
    </xf>
    <xf numFmtId="1" fontId="11" fillId="2" borderId="0" xfId="0" applyNumberFormat="1" applyFont="1" applyFill="1" applyBorder="1" applyAlignment="1">
      <alignment vertical="center"/>
    </xf>
    <xf numFmtId="164" fontId="11" fillId="0" borderId="2"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lignment horizontal="center" vertical="center"/>
    </xf>
    <xf numFmtId="1" fontId="21" fillId="2" borderId="10" xfId="0" applyNumberFormat="1" applyFont="1" applyFill="1" applyBorder="1" applyAlignment="1">
      <alignment horizontal="center" vertical="top" wrapText="1"/>
    </xf>
    <xf numFmtId="1" fontId="21" fillId="2" borderId="63" xfId="0" applyNumberFormat="1" applyFont="1" applyFill="1" applyBorder="1" applyAlignment="1">
      <alignment horizontal="center" vertical="top" wrapText="1"/>
    </xf>
    <xf numFmtId="1" fontId="23" fillId="0" borderId="8" xfId="0" applyNumberFormat="1" applyFont="1" applyFill="1" applyBorder="1" applyAlignment="1" applyProtection="1">
      <alignment horizontal="center" vertical="top" wrapText="1"/>
      <protection locked="0"/>
    </xf>
    <xf numFmtId="1" fontId="11" fillId="0" borderId="27" xfId="0" applyNumberFormat="1" applyFont="1" applyFill="1" applyBorder="1" applyAlignment="1" applyProtection="1">
      <alignment horizontal="center" vertical="top" wrapText="1"/>
      <protection locked="0"/>
    </xf>
    <xf numFmtId="1" fontId="11" fillId="0" borderId="15" xfId="0" applyNumberFormat="1" applyFont="1" applyFill="1" applyBorder="1" applyAlignment="1" applyProtection="1">
      <alignment horizontal="center" vertical="center" wrapText="1"/>
      <protection locked="0"/>
    </xf>
    <xf numFmtId="1" fontId="11" fillId="0" borderId="28" xfId="0" applyNumberFormat="1" applyFont="1" applyFill="1" applyBorder="1" applyAlignment="1" applyProtection="1">
      <alignment horizontal="center" vertical="top" wrapText="1"/>
      <protection locked="0"/>
    </xf>
    <xf numFmtId="1" fontId="11" fillId="0" borderId="7" xfId="0" applyNumberFormat="1" applyFont="1" applyFill="1" applyBorder="1" applyAlignment="1" applyProtection="1">
      <alignment horizontal="center" vertical="center" wrapText="1"/>
      <protection locked="0"/>
    </xf>
    <xf numFmtId="1" fontId="23" fillId="2" borderId="0" xfId="0" quotePrefix="1" applyNumberFormat="1" applyFont="1" applyFill="1" applyBorder="1" applyAlignment="1">
      <alignment horizontal="left" wrapText="1"/>
    </xf>
    <xf numFmtId="164" fontId="7" fillId="0" borderId="0" xfId="0" applyNumberFormat="1" applyFont="1" applyFill="1" applyAlignment="1">
      <alignment horizontal="center" vertical="center"/>
    </xf>
    <xf numFmtId="1" fontId="25" fillId="0" borderId="0" xfId="0" applyNumberFormat="1" applyFont="1" applyFill="1" applyAlignment="1">
      <alignment horizontal="center" vertical="top"/>
    </xf>
    <xf numFmtId="1" fontId="11" fillId="0" borderId="31" xfId="0" applyNumberFormat="1" applyFont="1" applyFill="1" applyBorder="1" applyAlignment="1" applyProtection="1">
      <alignment horizontal="center" vertical="top" wrapText="1"/>
      <protection locked="0"/>
    </xf>
    <xf numFmtId="1" fontId="23" fillId="0" borderId="7" xfId="0" applyNumberFormat="1" applyFont="1" applyFill="1" applyBorder="1" applyAlignment="1" applyProtection="1">
      <alignment horizontal="center" wrapText="1"/>
      <protection locked="0"/>
    </xf>
    <xf numFmtId="1" fontId="11" fillId="0" borderId="20" xfId="0" applyNumberFormat="1" applyFont="1" applyFill="1" applyBorder="1" applyAlignment="1" applyProtection="1">
      <alignment horizontal="center" vertical="top" wrapText="1"/>
      <protection locked="0"/>
    </xf>
    <xf numFmtId="1" fontId="23" fillId="0" borderId="8" xfId="0" applyNumberFormat="1" applyFont="1" applyFill="1" applyBorder="1" applyAlignment="1" applyProtection="1">
      <alignment horizontal="center" wrapText="1"/>
      <protection locked="0"/>
    </xf>
    <xf numFmtId="1" fontId="11" fillId="0" borderId="66" xfId="0" applyNumberFormat="1" applyFont="1" applyFill="1" applyBorder="1" applyAlignment="1" applyProtection="1">
      <alignment horizontal="center" vertical="top" wrapText="1"/>
      <protection locked="0"/>
    </xf>
    <xf numFmtId="1" fontId="11" fillId="0" borderId="33" xfId="0" applyNumberFormat="1" applyFont="1" applyFill="1" applyBorder="1" applyAlignment="1" applyProtection="1">
      <alignment horizontal="center" vertical="top" wrapText="1"/>
      <protection locked="0"/>
    </xf>
    <xf numFmtId="1" fontId="21" fillId="2" borderId="68" xfId="0" applyNumberFormat="1" applyFont="1" applyFill="1" applyBorder="1" applyAlignment="1">
      <alignment horizontal="center" vertical="top" wrapText="1"/>
    </xf>
    <xf numFmtId="1" fontId="11"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xf>
    <xf numFmtId="1" fontId="6" fillId="0" borderId="1" xfId="0" applyNumberFormat="1" applyFont="1" applyFill="1" applyBorder="1" applyAlignment="1">
      <alignment horizontal="center" vertical="top"/>
    </xf>
    <xf numFmtId="1" fontId="30" fillId="0" borderId="1" xfId="0" applyNumberFormat="1" applyFont="1" applyFill="1" applyBorder="1" applyAlignment="1">
      <alignment horizontal="center" vertical="top"/>
    </xf>
    <xf numFmtId="1" fontId="11" fillId="0" borderId="61" xfId="0" applyNumberFormat="1" applyFont="1" applyFill="1" applyBorder="1" applyAlignment="1" applyProtection="1">
      <alignment horizontal="center" vertical="top" wrapText="1"/>
      <protection locked="0"/>
    </xf>
    <xf numFmtId="1" fontId="23" fillId="2" borderId="53" xfId="0" quotePrefix="1" applyNumberFormat="1" applyFont="1" applyFill="1" applyBorder="1" applyAlignment="1">
      <alignment horizontal="left" wrapText="1"/>
    </xf>
    <xf numFmtId="1" fontId="11" fillId="2" borderId="53" xfId="0" applyNumberFormat="1" applyFont="1" applyFill="1" applyBorder="1" applyAlignment="1">
      <alignment horizontal="center" vertical="top" wrapText="1"/>
    </xf>
    <xf numFmtId="1" fontId="34" fillId="2" borderId="22" xfId="0" applyNumberFormat="1" applyFont="1" applyFill="1" applyBorder="1" applyAlignment="1">
      <alignment vertical="top" wrapText="1"/>
    </xf>
    <xf numFmtId="1" fontId="23" fillId="2" borderId="36" xfId="0" applyNumberFormat="1" applyFont="1" applyFill="1" applyBorder="1" applyAlignment="1">
      <alignment horizontal="center" vertical="top" wrapText="1"/>
    </xf>
    <xf numFmtId="1" fontId="23" fillId="2" borderId="3" xfId="0" applyNumberFormat="1" applyFont="1" applyFill="1" applyBorder="1" applyAlignment="1">
      <alignment horizontal="center" vertical="top" wrapText="1"/>
    </xf>
    <xf numFmtId="1" fontId="23" fillId="2" borderId="4" xfId="0" applyNumberFormat="1" applyFont="1" applyFill="1" applyBorder="1" applyAlignment="1">
      <alignment horizontal="center" vertical="top" wrapText="1"/>
    </xf>
    <xf numFmtId="1" fontId="23" fillId="2" borderId="49" xfId="0" applyNumberFormat="1" applyFont="1" applyFill="1" applyBorder="1" applyAlignment="1">
      <alignment vertical="center" wrapText="1"/>
    </xf>
    <xf numFmtId="1" fontId="11" fillId="0" borderId="42" xfId="0" applyNumberFormat="1" applyFont="1" applyFill="1" applyBorder="1" applyAlignment="1" applyProtection="1">
      <alignment horizontal="center" vertical="center"/>
      <protection locked="0"/>
    </xf>
    <xf numFmtId="1" fontId="11" fillId="0" borderId="56" xfId="0" applyNumberFormat="1" applyFont="1" applyFill="1" applyBorder="1" applyAlignment="1" applyProtection="1">
      <alignment horizontal="center" vertical="center"/>
      <protection locked="0"/>
    </xf>
    <xf numFmtId="1" fontId="11" fillId="0" borderId="43" xfId="0" applyNumberFormat="1" applyFont="1" applyFill="1" applyBorder="1" applyAlignment="1" applyProtection="1">
      <alignment horizontal="center" vertical="center"/>
      <protection locked="0"/>
    </xf>
    <xf numFmtId="1" fontId="23" fillId="2" borderId="20" xfId="0" applyNumberFormat="1" applyFont="1" applyFill="1" applyBorder="1" applyAlignment="1">
      <alignment vertical="center" wrapText="1"/>
    </xf>
    <xf numFmtId="1" fontId="11" fillId="0" borderId="18"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1" fontId="11" fillId="0" borderId="40" xfId="0" applyNumberFormat="1" applyFont="1" applyFill="1" applyBorder="1" applyAlignment="1" applyProtection="1">
      <alignment horizontal="center" vertical="center"/>
      <protection locked="0"/>
    </xf>
    <xf numFmtId="1" fontId="23" fillId="2" borderId="33" xfId="0" applyNumberFormat="1" applyFont="1" applyFill="1" applyBorder="1" applyAlignment="1">
      <alignment vertical="center" wrapText="1"/>
    </xf>
    <xf numFmtId="1" fontId="11" fillId="0" borderId="19" xfId="0" applyNumberFormat="1" applyFont="1" applyFill="1" applyBorder="1" applyAlignment="1" applyProtection="1">
      <alignment horizontal="center" vertical="center"/>
      <protection locked="0"/>
    </xf>
    <xf numFmtId="1" fontId="11" fillId="0" borderId="9" xfId="0" applyNumberFormat="1" applyFont="1" applyFill="1" applyBorder="1" applyAlignment="1" applyProtection="1">
      <alignment horizontal="center" vertical="center"/>
      <protection locked="0"/>
    </xf>
    <xf numFmtId="1" fontId="11" fillId="0" borderId="41" xfId="0" applyNumberFormat="1" applyFont="1" applyFill="1" applyBorder="1" applyAlignment="1" applyProtection="1">
      <alignment horizontal="center" vertical="center"/>
      <protection locked="0"/>
    </xf>
    <xf numFmtId="1" fontId="11" fillId="2" borderId="0" xfId="0" applyNumberFormat="1" applyFont="1" applyFill="1" applyBorder="1" applyAlignment="1">
      <alignment wrapText="1"/>
    </xf>
    <xf numFmtId="1" fontId="23" fillId="2" borderId="22" xfId="0" applyNumberFormat="1" applyFont="1" applyFill="1" applyBorder="1" applyAlignment="1">
      <alignment horizontal="center" vertical="top" wrapText="1"/>
    </xf>
    <xf numFmtId="1" fontId="23" fillId="2" borderId="10" xfId="0" applyNumberFormat="1" applyFont="1" applyFill="1" applyBorder="1" applyAlignment="1">
      <alignment vertical="top" wrapText="1"/>
    </xf>
    <xf numFmtId="1" fontId="23" fillId="2" borderId="11" xfId="0" applyNumberFormat="1" applyFont="1" applyFill="1" applyBorder="1" applyAlignment="1">
      <alignment vertical="top" wrapText="1"/>
    </xf>
    <xf numFmtId="1" fontId="23" fillId="2" borderId="12" xfId="0" applyNumberFormat="1" applyFont="1" applyFill="1" applyBorder="1" applyAlignment="1">
      <alignment vertical="top" wrapText="1"/>
    </xf>
    <xf numFmtId="1" fontId="23" fillId="2" borderId="13" xfId="0" applyNumberFormat="1" applyFont="1" applyFill="1" applyBorder="1" applyAlignment="1">
      <alignment horizontal="left" vertical="top" wrapText="1"/>
    </xf>
    <xf numFmtId="1" fontId="23" fillId="2" borderId="31" xfId="0" applyNumberFormat="1" applyFont="1" applyFill="1" applyBorder="1" applyAlignment="1">
      <alignment vertical="center" wrapText="1"/>
    </xf>
    <xf numFmtId="1" fontId="11" fillId="0" borderId="17" xfId="0" applyNumberFormat="1"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protection locked="0"/>
    </xf>
    <xf numFmtId="1" fontId="11" fillId="0" borderId="39" xfId="0" applyNumberFormat="1" applyFont="1" applyFill="1" applyBorder="1" applyAlignment="1" applyProtection="1">
      <alignment horizontal="center" vertical="center"/>
      <protection locked="0"/>
    </xf>
    <xf numFmtId="1" fontId="24" fillId="0" borderId="0" xfId="0" applyNumberFormat="1" applyFont="1" applyFill="1" applyBorder="1" applyAlignment="1">
      <alignment horizontal="center" vertical="center"/>
    </xf>
    <xf numFmtId="1" fontId="11" fillId="2" borderId="0" xfId="0" applyNumberFormat="1" applyFont="1" applyFill="1" applyBorder="1" applyAlignment="1">
      <alignment vertical="center" wrapText="1"/>
    </xf>
    <xf numFmtId="1" fontId="11" fillId="0" borderId="15" xfId="0" applyNumberFormat="1" applyFont="1" applyFill="1" applyBorder="1" applyAlignment="1" applyProtection="1">
      <alignment horizontal="center" wrapText="1"/>
      <protection locked="0"/>
    </xf>
    <xf numFmtId="1" fontId="11" fillId="0" borderId="7" xfId="0" applyNumberFormat="1" applyFont="1" applyFill="1" applyBorder="1" applyAlignment="1" applyProtection="1">
      <alignment horizontal="center" wrapText="1"/>
      <protection locked="0"/>
    </xf>
    <xf numFmtId="1" fontId="11" fillId="0" borderId="8" xfId="0" applyNumberFormat="1" applyFont="1" applyFill="1" applyBorder="1" applyAlignment="1" applyProtection="1">
      <alignment horizontal="center" wrapText="1"/>
      <protection locked="0"/>
    </xf>
    <xf numFmtId="1" fontId="11" fillId="2" borderId="0" xfId="0" applyNumberFormat="1" applyFont="1" applyFill="1" applyBorder="1" applyAlignment="1">
      <alignment horizontal="center" wrapText="1"/>
    </xf>
    <xf numFmtId="1" fontId="23" fillId="0" borderId="7" xfId="0" applyNumberFormat="1" applyFont="1" applyFill="1" applyBorder="1" applyAlignment="1" applyProtection="1">
      <alignment horizontal="center" vertical="top" wrapText="1"/>
      <protection locked="0"/>
    </xf>
    <xf numFmtId="1" fontId="11" fillId="2" borderId="0" xfId="0" quotePrefix="1" applyNumberFormat="1" applyFont="1" applyFill="1" applyBorder="1" applyAlignment="1">
      <alignment horizontal="left" vertical="top" wrapText="1"/>
    </xf>
    <xf numFmtId="1" fontId="23" fillId="2" borderId="0" xfId="0" applyNumberFormat="1" applyFont="1" applyFill="1" applyAlignment="1">
      <alignment vertical="top"/>
    </xf>
    <xf numFmtId="1" fontId="6" fillId="0" borderId="0" xfId="0" applyNumberFormat="1" applyFont="1" applyFill="1" applyAlignment="1">
      <alignment horizontal="center" vertical="top"/>
    </xf>
    <xf numFmtId="1" fontId="15" fillId="0" borderId="0" xfId="0" applyNumberFormat="1" applyFont="1" applyFill="1" applyAlignment="1">
      <alignment vertical="center"/>
    </xf>
    <xf numFmtId="1" fontId="7" fillId="0" borderId="0" xfId="0" applyNumberFormat="1" applyFont="1" applyFill="1" applyAlignment="1">
      <alignment vertical="center"/>
    </xf>
    <xf numFmtId="0" fontId="10" fillId="0" borderId="0" xfId="0" applyFont="1" applyAlignment="1">
      <alignment horizontal="center" vertical="center"/>
    </xf>
    <xf numFmtId="0" fontId="36"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36" fillId="0" borderId="0" xfId="0" applyFont="1" applyAlignment="1">
      <alignment horizontal="center" vertical="center" wrapText="1"/>
    </xf>
    <xf numFmtId="1" fontId="30" fillId="0" borderId="0" xfId="0" applyNumberFormat="1" applyFont="1" applyFill="1" applyBorder="1" applyAlignment="1">
      <alignment horizontal="center"/>
    </xf>
    <xf numFmtId="1" fontId="30" fillId="0" borderId="0" xfId="0" applyNumberFormat="1" applyFont="1" applyFill="1" applyBorder="1" applyAlignment="1">
      <alignment vertical="top"/>
    </xf>
    <xf numFmtId="1" fontId="37" fillId="0" borderId="0" xfId="0" applyNumberFormat="1" applyFont="1" applyFill="1" applyBorder="1"/>
    <xf numFmtId="1" fontId="38" fillId="0" borderId="0" xfId="0" applyNumberFormat="1" applyFont="1" applyFill="1" applyBorder="1"/>
    <xf numFmtId="1" fontId="38" fillId="0" borderId="0" xfId="0" applyNumberFormat="1" applyFont="1" applyFill="1" applyBorder="1" applyAlignment="1">
      <alignment vertical="top"/>
    </xf>
    <xf numFmtId="1" fontId="38" fillId="0" borderId="0" xfId="0" applyNumberFormat="1" applyFont="1" applyFill="1" applyBorder="1" applyAlignment="1">
      <alignment horizontal="center" vertical="top"/>
    </xf>
    <xf numFmtId="1" fontId="38" fillId="0" borderId="0" xfId="0" applyNumberFormat="1" applyFont="1" applyFill="1" applyBorder="1" applyAlignment="1">
      <alignment horizontal="center"/>
    </xf>
    <xf numFmtId="1" fontId="30" fillId="0" borderId="0" xfId="0" applyNumberFormat="1" applyFont="1" applyFill="1" applyBorder="1" applyAlignment="1">
      <alignment horizontal="center" vertical="center"/>
    </xf>
    <xf numFmtId="1" fontId="30" fillId="0" borderId="0" xfId="0" applyNumberFormat="1" applyFont="1" applyFill="1" applyBorder="1" applyAlignment="1">
      <alignment vertical="center"/>
    </xf>
    <xf numFmtId="1" fontId="37"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1" fontId="38" fillId="0" borderId="0" xfId="0" applyNumberFormat="1" applyFont="1" applyFill="1" applyBorder="1" applyAlignment="1">
      <alignment horizontal="right" vertical="center"/>
    </xf>
    <xf numFmtId="1" fontId="38" fillId="0" borderId="0" xfId="0" applyNumberFormat="1" applyFont="1" applyFill="1" applyBorder="1" applyAlignment="1">
      <alignment vertical="center"/>
    </xf>
    <xf numFmtId="1" fontId="6" fillId="0" borderId="0" xfId="0" applyNumberFormat="1" applyFont="1" applyFill="1" applyBorder="1"/>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1" fontId="8" fillId="0" borderId="0" xfId="0" applyNumberFormat="1" applyFont="1" applyFill="1" applyBorder="1"/>
    <xf numFmtId="1" fontId="9" fillId="0" borderId="0" xfId="0" applyNumberFormat="1" applyFont="1" applyFill="1" applyBorder="1"/>
    <xf numFmtId="1" fontId="9" fillId="0" borderId="0" xfId="0" applyNumberFormat="1" applyFont="1" applyFill="1" applyBorder="1" applyAlignment="1">
      <alignment vertical="top"/>
    </xf>
    <xf numFmtId="1" fontId="6" fillId="0" borderId="0" xfId="0" applyNumberFormat="1" applyFont="1" applyFill="1"/>
    <xf numFmtId="1" fontId="6" fillId="0" borderId="0" xfId="0" applyNumberFormat="1" applyFont="1" applyFill="1" applyAlignment="1">
      <alignment vertical="top"/>
    </xf>
    <xf numFmtId="1" fontId="14" fillId="2" borderId="0" xfId="0" applyNumberFormat="1" applyFont="1" applyFill="1" applyAlignment="1">
      <alignment horizontal="center" vertical="top"/>
    </xf>
    <xf numFmtId="1" fontId="40" fillId="2" borderId="0" xfId="0" applyNumberFormat="1" applyFont="1" applyFill="1" applyAlignment="1">
      <alignment horizontal="center" vertical="top"/>
    </xf>
    <xf numFmtId="1" fontId="2" fillId="2" borderId="0" xfId="0" applyNumberFormat="1" applyFont="1" applyFill="1" applyAlignment="1">
      <alignment horizontal="center" vertical="top"/>
    </xf>
    <xf numFmtId="1" fontId="11" fillId="2" borderId="52" xfId="0" applyNumberFormat="1" applyFont="1" applyFill="1" applyBorder="1" applyAlignment="1">
      <alignment horizontal="right" vertical="top" wrapText="1"/>
    </xf>
    <xf numFmtId="1" fontId="11" fillId="2" borderId="53" xfId="0" applyNumberFormat="1" applyFont="1" applyFill="1" applyBorder="1" applyAlignment="1">
      <alignment horizontal="right" vertical="top" wrapText="1"/>
    </xf>
    <xf numFmtId="0" fontId="11" fillId="0" borderId="14" xfId="0" applyNumberFormat="1" applyFont="1" applyFill="1" applyBorder="1" applyAlignment="1" applyProtection="1">
      <alignment horizontal="center" vertical="top" wrapText="1"/>
      <protection locked="0"/>
    </xf>
    <xf numFmtId="0" fontId="11" fillId="0" borderId="39" xfId="0" applyNumberFormat="1" applyFont="1" applyFill="1" applyBorder="1" applyAlignment="1" applyProtection="1">
      <alignment horizontal="center" vertical="top" wrapText="1"/>
      <protection locked="0"/>
    </xf>
    <xf numFmtId="1" fontId="11" fillId="2" borderId="55" xfId="0" applyNumberFormat="1" applyFont="1" applyFill="1" applyBorder="1" applyAlignment="1">
      <alignment horizontal="right" vertical="top" wrapText="1"/>
    </xf>
    <xf numFmtId="1" fontId="11" fillId="2" borderId="38" xfId="0" applyNumberFormat="1" applyFont="1" applyFill="1" applyBorder="1" applyAlignment="1">
      <alignment horizontal="right" vertical="top" wrapText="1"/>
    </xf>
    <xf numFmtId="0" fontId="11" fillId="0" borderId="9" xfId="0" applyNumberFormat="1" applyFont="1" applyFill="1" applyBorder="1" applyAlignment="1" applyProtection="1">
      <alignment horizontal="center" vertical="top" wrapText="1"/>
      <protection locked="0"/>
    </xf>
    <xf numFmtId="0" fontId="11" fillId="0" borderId="41" xfId="0" applyNumberFormat="1" applyFont="1" applyFill="1" applyBorder="1" applyAlignment="1" applyProtection="1">
      <alignment horizontal="center" vertical="top" wrapText="1"/>
      <protection locked="0"/>
    </xf>
    <xf numFmtId="0" fontId="36" fillId="0" borderId="1" xfId="0" applyFont="1" applyBorder="1" applyAlignment="1">
      <alignment horizontal="left" vertical="center"/>
    </xf>
    <xf numFmtId="1" fontId="21" fillId="2" borderId="10" xfId="0" applyNumberFormat="1" applyFont="1" applyFill="1" applyBorder="1" applyAlignment="1">
      <alignment horizontal="center" vertical="center" wrapText="1"/>
    </xf>
    <xf numFmtId="1" fontId="21" fillId="2" borderId="16" xfId="0" applyNumberFormat="1" applyFont="1" applyFill="1" applyBorder="1" applyAlignment="1">
      <alignment horizontal="center" vertical="center" wrapText="1"/>
    </xf>
    <xf numFmtId="1" fontId="21" fillId="2" borderId="22" xfId="0" applyNumberFormat="1" applyFont="1" applyFill="1" applyBorder="1" applyAlignment="1">
      <alignment horizontal="center" vertical="top" wrapText="1"/>
    </xf>
    <xf numFmtId="1" fontId="21" fillId="2" borderId="23" xfId="0" applyNumberFormat="1" applyFont="1" applyFill="1" applyBorder="1" applyAlignment="1">
      <alignment horizontal="center" vertical="top" wrapText="1"/>
    </xf>
    <xf numFmtId="1" fontId="21" fillId="2" borderId="30" xfId="0" applyNumberFormat="1" applyFont="1" applyFill="1" applyBorder="1" applyAlignment="1">
      <alignment horizontal="center" vertical="top" wrapText="1"/>
    </xf>
    <xf numFmtId="1" fontId="2" fillId="2" borderId="47" xfId="0" applyNumberFormat="1" applyFont="1" applyFill="1" applyBorder="1" applyAlignment="1">
      <alignment horizontal="center" vertical="top" wrapText="1"/>
    </xf>
    <xf numFmtId="1" fontId="2" fillId="2" borderId="23" xfId="0" applyNumberFormat="1" applyFont="1" applyFill="1" applyBorder="1" applyAlignment="1">
      <alignment horizontal="center" vertical="top" wrapText="1"/>
    </xf>
    <xf numFmtId="1" fontId="2" fillId="2" borderId="30" xfId="0" applyNumberFormat="1" applyFont="1" applyFill="1" applyBorder="1" applyAlignment="1">
      <alignment horizontal="center" vertical="top" wrapText="1"/>
    </xf>
    <xf numFmtId="49" fontId="11" fillId="0" borderId="24" xfId="0" applyNumberFormat="1" applyFont="1" applyFill="1" applyBorder="1" applyAlignment="1" applyProtection="1">
      <alignment horizontal="center" vertical="top" wrapText="1"/>
      <protection locked="0"/>
    </xf>
    <xf numFmtId="49" fontId="11" fillId="0" borderId="32" xfId="0" applyNumberFormat="1" applyFont="1" applyFill="1" applyBorder="1" applyAlignment="1" applyProtection="1">
      <alignment horizontal="center" vertical="top" wrapText="1"/>
      <protection locked="0"/>
    </xf>
    <xf numFmtId="49" fontId="11" fillId="0" borderId="27" xfId="0" applyNumberFormat="1" applyFont="1" applyFill="1" applyBorder="1" applyAlignment="1" applyProtection="1">
      <alignment horizontal="center" vertical="top" wrapText="1"/>
      <protection locked="0"/>
    </xf>
    <xf numFmtId="1" fontId="11" fillId="2" borderId="0" xfId="0" applyNumberFormat="1" applyFont="1" applyFill="1" applyBorder="1" applyAlignment="1">
      <alignment horizontal="left" vertical="top" wrapText="1"/>
    </xf>
    <xf numFmtId="1" fontId="11" fillId="2" borderId="36" xfId="0" applyNumberFormat="1" applyFont="1" applyFill="1" applyBorder="1" applyAlignment="1">
      <alignment horizontal="center" vertical="top" wrapText="1"/>
    </xf>
    <xf numFmtId="1" fontId="11" fillId="2" borderId="4" xfId="0" applyNumberFormat="1" applyFont="1" applyFill="1" applyBorder="1" applyAlignment="1">
      <alignment horizontal="center" vertical="top" wrapText="1"/>
    </xf>
    <xf numFmtId="1" fontId="11" fillId="2" borderId="42" xfId="0" applyNumberFormat="1" applyFont="1" applyFill="1" applyBorder="1" applyAlignment="1">
      <alignment horizontal="left" vertical="top" wrapText="1"/>
    </xf>
    <xf numFmtId="1" fontId="11" fillId="2" borderId="45" xfId="0" applyNumberFormat="1" applyFont="1" applyFill="1" applyBorder="1" applyAlignment="1">
      <alignment horizontal="left" vertical="top" wrapText="1"/>
    </xf>
    <xf numFmtId="1" fontId="11" fillId="2" borderId="19" xfId="0" applyNumberFormat="1" applyFont="1" applyFill="1" applyBorder="1" applyAlignment="1">
      <alignment horizontal="left" vertical="top" wrapText="1"/>
    </xf>
    <xf numFmtId="1" fontId="11" fillId="2" borderId="26" xfId="0" applyNumberFormat="1" applyFont="1" applyFill="1" applyBorder="1" applyAlignment="1">
      <alignment horizontal="left" vertical="top" wrapText="1"/>
    </xf>
    <xf numFmtId="1" fontId="11" fillId="2" borderId="0" xfId="0" applyNumberFormat="1" applyFont="1" applyFill="1" applyBorder="1" applyAlignment="1">
      <alignment horizontal="left" vertical="center" wrapText="1"/>
    </xf>
    <xf numFmtId="1" fontId="11" fillId="2" borderId="35" xfId="0" applyNumberFormat="1" applyFont="1" applyFill="1" applyBorder="1" applyAlignment="1">
      <alignment horizontal="left" vertical="center" wrapText="1"/>
    </xf>
    <xf numFmtId="1" fontId="11" fillId="2" borderId="0" xfId="0" applyNumberFormat="1" applyFont="1" applyFill="1" applyBorder="1" applyAlignment="1">
      <alignment horizontal="justify" vertical="top" wrapText="1"/>
    </xf>
    <xf numFmtId="1" fontId="11" fillId="2" borderId="35" xfId="0" applyNumberFormat="1" applyFont="1" applyFill="1" applyBorder="1" applyAlignment="1">
      <alignment horizontal="justify" vertical="top"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30" xfId="0" applyNumberFormat="1" applyFont="1" applyFill="1" applyBorder="1" applyAlignment="1">
      <alignment horizontal="center" vertical="center" wrapText="1"/>
    </xf>
    <xf numFmtId="1" fontId="11" fillId="2" borderId="31" xfId="0" applyNumberFormat="1" applyFont="1" applyFill="1" applyBorder="1" applyAlignment="1">
      <alignment horizontal="left" vertical="top" wrapText="1"/>
    </xf>
    <xf numFmtId="1" fontId="11" fillId="2" borderId="32" xfId="0" applyNumberFormat="1" applyFont="1" applyFill="1" applyBorder="1" applyAlignment="1">
      <alignment horizontal="left" vertical="top" wrapText="1"/>
    </xf>
    <xf numFmtId="1" fontId="11" fillId="2" borderId="20" xfId="0" applyNumberFormat="1" applyFont="1" applyFill="1" applyBorder="1" applyAlignment="1">
      <alignment horizontal="left" vertical="top" wrapText="1"/>
    </xf>
    <xf numFmtId="1" fontId="11" fillId="2" borderId="21" xfId="0" applyNumberFormat="1" applyFont="1" applyFill="1" applyBorder="1" applyAlignment="1">
      <alignment horizontal="left" vertical="top" wrapText="1"/>
    </xf>
    <xf numFmtId="49" fontId="11" fillId="0" borderId="45" xfId="0" applyNumberFormat="1" applyFont="1" applyFill="1" applyBorder="1" applyAlignment="1" applyProtection="1">
      <alignment horizontal="center" vertical="top" wrapText="1"/>
      <protection locked="0"/>
    </xf>
    <xf numFmtId="49" fontId="11" fillId="0" borderId="54" xfId="0" applyNumberFormat="1" applyFont="1" applyFill="1" applyBorder="1" applyAlignment="1" applyProtection="1">
      <alignment horizontal="center" vertical="top" wrapText="1"/>
      <protection locked="0"/>
    </xf>
    <xf numFmtId="49" fontId="11" fillId="0" borderId="67" xfId="0" applyNumberFormat="1" applyFont="1" applyFill="1" applyBorder="1" applyAlignment="1" applyProtection="1">
      <alignment horizontal="center" vertical="top" wrapText="1"/>
      <protection locked="0"/>
    </xf>
    <xf numFmtId="49" fontId="11" fillId="0" borderId="25" xfId="0" applyNumberFormat="1" applyFont="1" applyFill="1" applyBorder="1" applyAlignment="1" applyProtection="1">
      <alignment horizontal="center" vertical="top" wrapText="1"/>
      <protection locked="0"/>
    </xf>
    <xf numFmtId="49" fontId="11" fillId="0" borderId="21" xfId="0" applyNumberFormat="1" applyFont="1" applyFill="1" applyBorder="1" applyAlignment="1" applyProtection="1">
      <alignment horizontal="center" vertical="top" wrapText="1"/>
      <protection locked="0"/>
    </xf>
    <xf numFmtId="49" fontId="11" fillId="0" borderId="28" xfId="0" applyNumberFormat="1" applyFont="1" applyFill="1" applyBorder="1" applyAlignment="1" applyProtection="1">
      <alignment horizontal="center" vertical="top" wrapText="1"/>
      <protection locked="0"/>
    </xf>
    <xf numFmtId="49" fontId="11" fillId="0" borderId="65" xfId="0" applyNumberFormat="1" applyFont="1" applyFill="1" applyBorder="1" applyAlignment="1" applyProtection="1">
      <alignment horizontal="center" vertical="top" wrapText="1"/>
      <protection locked="0"/>
    </xf>
    <xf numFmtId="49" fontId="11" fillId="0" borderId="38" xfId="0" applyNumberFormat="1" applyFont="1" applyFill="1" applyBorder="1" applyAlignment="1" applyProtection="1">
      <alignment horizontal="center" vertical="top" wrapText="1"/>
      <protection locked="0"/>
    </xf>
    <xf numFmtId="49" fontId="11" fillId="0" borderId="57" xfId="0" applyNumberFormat="1" applyFont="1" applyFill="1" applyBorder="1" applyAlignment="1" applyProtection="1">
      <alignment horizontal="center" vertical="top" wrapText="1"/>
      <protection locked="0"/>
    </xf>
    <xf numFmtId="1" fontId="11" fillId="2" borderId="17" xfId="0" applyNumberFormat="1" applyFont="1" applyFill="1" applyBorder="1" applyAlignment="1">
      <alignment horizontal="left" vertical="center" wrapText="1"/>
    </xf>
    <xf numFmtId="1" fontId="11" fillId="2" borderId="14" xfId="0" applyNumberFormat="1" applyFont="1" applyFill="1" applyBorder="1" applyAlignment="1">
      <alignment horizontal="left" vertical="center" wrapText="1"/>
    </xf>
    <xf numFmtId="1" fontId="11" fillId="2" borderId="24" xfId="0" applyNumberFormat="1" applyFont="1" applyFill="1" applyBorder="1" applyAlignment="1">
      <alignment horizontal="left" vertical="center" wrapText="1"/>
    </xf>
    <xf numFmtId="1" fontId="11" fillId="2" borderId="18" xfId="0" applyNumberFormat="1" applyFont="1" applyFill="1" applyBorder="1" applyAlignment="1">
      <alignment horizontal="left" vertical="center" wrapText="1"/>
    </xf>
    <xf numFmtId="1" fontId="11" fillId="2" borderId="1" xfId="0" applyNumberFormat="1" applyFont="1" applyFill="1" applyBorder="1" applyAlignment="1">
      <alignment horizontal="left" vertical="center" wrapText="1"/>
    </xf>
    <xf numFmtId="1" fontId="11" fillId="2" borderId="25" xfId="0" applyNumberFormat="1" applyFont="1" applyFill="1" applyBorder="1" applyAlignment="1">
      <alignment horizontal="left" vertical="center" wrapText="1"/>
    </xf>
    <xf numFmtId="1" fontId="11" fillId="2" borderId="33" xfId="0" applyNumberFormat="1" applyFont="1" applyFill="1" applyBorder="1" applyAlignment="1">
      <alignment horizontal="left" vertical="top" wrapText="1"/>
    </xf>
    <xf numFmtId="1" fontId="11" fillId="2" borderId="34" xfId="0" applyNumberFormat="1" applyFont="1" applyFill="1" applyBorder="1" applyAlignment="1">
      <alignment horizontal="left" vertical="top" wrapText="1"/>
    </xf>
    <xf numFmtId="1" fontId="11" fillId="2" borderId="38" xfId="0" applyNumberFormat="1" applyFont="1" applyFill="1" applyBorder="1" applyAlignment="1">
      <alignment horizontal="left" vertical="top" wrapText="1"/>
    </xf>
    <xf numFmtId="1" fontId="11" fillId="2" borderId="52" xfId="0" applyNumberFormat="1" applyFont="1" applyFill="1" applyBorder="1" applyAlignment="1">
      <alignment horizontal="left" vertical="center" wrapText="1"/>
    </xf>
    <xf numFmtId="1" fontId="11" fillId="2" borderId="53" xfId="0" applyNumberFormat="1" applyFont="1" applyFill="1" applyBorder="1" applyAlignment="1">
      <alignment horizontal="left" vertical="center" wrapText="1"/>
    </xf>
    <xf numFmtId="1" fontId="11" fillId="2" borderId="37" xfId="0" applyNumberFormat="1" applyFont="1" applyFill="1" applyBorder="1" applyAlignment="1">
      <alignment horizontal="left" vertical="center" wrapText="1"/>
    </xf>
    <xf numFmtId="1" fontId="11" fillId="0" borderId="17" xfId="0" applyNumberFormat="1" applyFont="1" applyFill="1" applyBorder="1" applyAlignment="1" applyProtection="1">
      <alignment horizontal="center" vertical="center" wrapText="1"/>
      <protection locked="0"/>
    </xf>
    <xf numFmtId="1" fontId="11" fillId="0" borderId="39" xfId="0" applyNumberFormat="1" applyFont="1" applyFill="1" applyBorder="1" applyAlignment="1" applyProtection="1">
      <alignment horizontal="center" vertical="center" wrapText="1"/>
      <protection locked="0"/>
    </xf>
    <xf numFmtId="1" fontId="11" fillId="0" borderId="42" xfId="0" applyNumberFormat="1" applyFont="1" applyFill="1" applyBorder="1" applyAlignment="1" applyProtection="1">
      <alignment horizontal="center" vertical="center" wrapText="1"/>
      <protection locked="0"/>
    </xf>
    <xf numFmtId="1" fontId="11" fillId="0" borderId="43" xfId="0" applyNumberFormat="1" applyFont="1" applyFill="1" applyBorder="1" applyAlignment="1" applyProtection="1">
      <alignment horizontal="center" vertical="center" wrapText="1"/>
      <protection locked="0"/>
    </xf>
    <xf numFmtId="1" fontId="11" fillId="2" borderId="19" xfId="0" applyNumberFormat="1" applyFont="1" applyFill="1" applyBorder="1" applyAlignment="1">
      <alignment horizontal="left" vertical="center" wrapText="1"/>
    </xf>
    <xf numFmtId="1" fontId="11" fillId="2" borderId="9" xfId="0" applyNumberFormat="1" applyFont="1" applyFill="1" applyBorder="1" applyAlignment="1">
      <alignment horizontal="left" vertical="center" wrapText="1"/>
    </xf>
    <xf numFmtId="1" fontId="11" fillId="2" borderId="26" xfId="0" applyNumberFormat="1" applyFont="1" applyFill="1" applyBorder="1" applyAlignment="1">
      <alignment horizontal="left" vertical="center" wrapText="1"/>
    </xf>
    <xf numFmtId="1" fontId="2" fillId="4" borderId="22" xfId="0" applyNumberFormat="1" applyFont="1" applyFill="1" applyBorder="1" applyAlignment="1">
      <alignment horizontal="center" vertical="top" wrapText="1"/>
    </xf>
    <xf numFmtId="1" fontId="2" fillId="4" borderId="23" xfId="0" applyNumberFormat="1" applyFont="1" applyFill="1" applyBorder="1" applyAlignment="1">
      <alignment horizontal="center" vertical="top" wrapText="1"/>
    </xf>
    <xf numFmtId="1" fontId="2" fillId="4" borderId="30" xfId="0" applyNumberFormat="1" applyFont="1" applyFill="1" applyBorder="1" applyAlignment="1">
      <alignment horizontal="center" vertical="top" wrapText="1"/>
    </xf>
    <xf numFmtId="1" fontId="2" fillId="2" borderId="36"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1" fontId="11" fillId="2" borderId="35" xfId="0" applyNumberFormat="1" applyFont="1" applyFill="1" applyBorder="1" applyAlignment="1">
      <alignment horizontal="left" vertical="top" wrapText="1"/>
    </xf>
    <xf numFmtId="1" fontId="11" fillId="2" borderId="0" xfId="0" applyNumberFormat="1" applyFont="1" applyFill="1" applyBorder="1" applyAlignment="1">
      <alignment vertical="top" wrapText="1"/>
    </xf>
    <xf numFmtId="1" fontId="11" fillId="2" borderId="35" xfId="0" applyNumberFormat="1" applyFont="1" applyFill="1" applyBorder="1" applyAlignment="1">
      <alignment vertical="top" wrapText="1"/>
    </xf>
    <xf numFmtId="1" fontId="11" fillId="2" borderId="31" xfId="0" applyNumberFormat="1" applyFont="1" applyFill="1" applyBorder="1" applyAlignment="1">
      <alignment horizontal="left" vertical="center" wrapText="1"/>
    </xf>
    <xf numFmtId="1" fontId="11" fillId="2" borderId="32" xfId="0" applyNumberFormat="1" applyFont="1" applyFill="1" applyBorder="1" applyAlignment="1">
      <alignment horizontal="left" vertical="center" wrapText="1"/>
    </xf>
    <xf numFmtId="1" fontId="11" fillId="2" borderId="27" xfId="0" applyNumberFormat="1" applyFont="1" applyFill="1" applyBorder="1" applyAlignment="1">
      <alignment horizontal="left" vertical="center" wrapText="1"/>
    </xf>
    <xf numFmtId="1" fontId="11" fillId="2" borderId="55" xfId="0" applyNumberFormat="1" applyFont="1" applyFill="1" applyBorder="1" applyAlignment="1">
      <alignment horizontal="left" vertical="center" wrapText="1"/>
    </xf>
    <xf numFmtId="1" fontId="11" fillId="2" borderId="38" xfId="0" applyNumberFormat="1" applyFont="1" applyFill="1" applyBorder="1" applyAlignment="1">
      <alignment horizontal="left" vertical="center" wrapText="1"/>
    </xf>
    <xf numFmtId="1" fontId="11" fillId="2" borderId="57" xfId="0" applyNumberFormat="1" applyFont="1" applyFill="1" applyBorder="1" applyAlignment="1">
      <alignment horizontal="left" vertical="center" wrapText="1"/>
    </xf>
    <xf numFmtId="1" fontId="11" fillId="0" borderId="44" xfId="0" applyNumberFormat="1" applyFont="1" applyFill="1" applyBorder="1" applyAlignment="1" applyProtection="1">
      <alignment horizontal="center" vertical="center" wrapText="1"/>
      <protection locked="0"/>
    </xf>
    <xf numFmtId="1" fontId="11" fillId="0" borderId="48" xfId="0" applyNumberFormat="1" applyFont="1" applyFill="1" applyBorder="1" applyAlignment="1" applyProtection="1">
      <alignment horizontal="center" vertical="center" wrapText="1"/>
      <protection locked="0"/>
    </xf>
    <xf numFmtId="1" fontId="30" fillId="2" borderId="46" xfId="0" applyNumberFormat="1"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1" fontId="30" fillId="2" borderId="13" xfId="0" applyNumberFormat="1" applyFont="1" applyFill="1" applyBorder="1" applyAlignment="1">
      <alignment horizontal="center" vertical="center" wrapText="1"/>
    </xf>
    <xf numFmtId="1" fontId="11" fillId="2" borderId="22" xfId="0" applyNumberFormat="1" applyFont="1" applyFill="1" applyBorder="1" applyAlignment="1">
      <alignment horizontal="left" vertical="center" wrapText="1"/>
    </xf>
    <xf numFmtId="1" fontId="11" fillId="2" borderId="30" xfId="0" applyNumberFormat="1" applyFont="1" applyFill="1" applyBorder="1" applyAlignment="1">
      <alignment horizontal="left" vertical="center" wrapText="1"/>
    </xf>
    <xf numFmtId="3" fontId="11" fillId="0" borderId="36" xfId="1" applyNumberFormat="1" applyFont="1" applyFill="1" applyBorder="1" applyAlignment="1" applyProtection="1">
      <alignment horizontal="center" vertical="top" wrapText="1"/>
      <protection locked="0"/>
    </xf>
    <xf numFmtId="3" fontId="11" fillId="0" borderId="3" xfId="1" applyNumberFormat="1" applyFont="1" applyFill="1" applyBorder="1" applyAlignment="1" applyProtection="1">
      <alignment horizontal="center" vertical="top" wrapText="1"/>
      <protection locked="0"/>
    </xf>
    <xf numFmtId="3" fontId="11" fillId="0" borderId="4" xfId="1" applyNumberFormat="1" applyFont="1" applyFill="1" applyBorder="1" applyAlignment="1" applyProtection="1">
      <alignment horizontal="center" vertical="top" wrapText="1"/>
      <protection locked="0"/>
    </xf>
    <xf numFmtId="1" fontId="11" fillId="2" borderId="20" xfId="0" quotePrefix="1" applyNumberFormat="1" applyFont="1" applyFill="1" applyBorder="1" applyAlignment="1">
      <alignment horizontal="left" vertical="top" wrapText="1"/>
    </xf>
    <xf numFmtId="1" fontId="11" fillId="2" borderId="33" xfId="0" quotePrefix="1" applyNumberFormat="1" applyFont="1" applyFill="1" applyBorder="1" applyAlignment="1">
      <alignment horizontal="left" vertical="top" wrapText="1"/>
    </xf>
    <xf numFmtId="1" fontId="2" fillId="2" borderId="0" xfId="0" applyNumberFormat="1" applyFont="1" applyFill="1" applyBorder="1" applyAlignment="1">
      <alignment horizontal="left" wrapText="1"/>
    </xf>
    <xf numFmtId="1" fontId="11" fillId="2" borderId="23" xfId="0" applyNumberFormat="1" applyFont="1" applyFill="1" applyBorder="1" applyAlignment="1">
      <alignment horizontal="left" vertical="center" wrapText="1"/>
    </xf>
    <xf numFmtId="1" fontId="2" fillId="2" borderId="22" xfId="0" applyNumberFormat="1" applyFont="1" applyFill="1" applyBorder="1" applyAlignment="1">
      <alignment horizontal="center" vertical="top" wrapText="1"/>
    </xf>
    <xf numFmtId="1" fontId="2" fillId="2" borderId="46" xfId="0" applyNumberFormat="1" applyFont="1" applyFill="1" applyBorder="1" applyAlignment="1">
      <alignment horizontal="center" vertical="top" wrapText="1"/>
    </xf>
    <xf numFmtId="1" fontId="2" fillId="2" borderId="12"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top" wrapText="1"/>
    </xf>
    <xf numFmtId="9" fontId="11" fillId="0" borderId="36" xfId="1" applyFont="1" applyFill="1" applyBorder="1" applyAlignment="1" applyProtection="1">
      <alignment horizontal="center" vertical="top" wrapText="1"/>
      <protection locked="0"/>
    </xf>
    <xf numFmtId="9" fontId="11" fillId="0" borderId="3" xfId="1" applyFont="1" applyFill="1" applyBorder="1" applyAlignment="1" applyProtection="1">
      <alignment horizontal="center" vertical="top" wrapText="1"/>
      <protection locked="0"/>
    </xf>
    <xf numFmtId="9" fontId="11" fillId="0" borderId="4" xfId="1" applyFont="1" applyFill="1" applyBorder="1" applyAlignment="1" applyProtection="1">
      <alignment horizontal="center" vertical="top" wrapText="1"/>
      <protection locked="0"/>
    </xf>
    <xf numFmtId="1" fontId="11" fillId="2" borderId="36" xfId="0" applyNumberFormat="1"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1" fontId="11" fillId="0" borderId="5" xfId="0" applyNumberFormat="1" applyFont="1" applyFill="1" applyBorder="1" applyAlignment="1" applyProtection="1">
      <alignment horizontal="center" vertical="center" wrapText="1"/>
      <protection locked="0"/>
    </xf>
    <xf numFmtId="1" fontId="11" fillId="0" borderId="3" xfId="0" applyNumberFormat="1" applyFont="1" applyFill="1" applyBorder="1" applyAlignment="1" applyProtection="1">
      <alignment horizontal="center" vertical="center" wrapText="1"/>
      <protection locked="0"/>
    </xf>
    <xf numFmtId="1" fontId="11" fillId="0" borderId="4"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lignment horizontal="center" vertical="top" wrapText="1"/>
    </xf>
    <xf numFmtId="1" fontId="11" fillId="2" borderId="44" xfId="0" applyNumberFormat="1" applyFont="1" applyFill="1" applyBorder="1" applyAlignment="1">
      <alignment horizontal="center" vertical="center" wrapText="1"/>
    </xf>
    <xf numFmtId="1" fontId="11" fillId="2" borderId="48" xfId="0" applyNumberFormat="1" applyFont="1" applyFill="1" applyBorder="1" applyAlignment="1">
      <alignment horizontal="center" vertical="center" wrapText="1"/>
    </xf>
    <xf numFmtId="1" fontId="11" fillId="0" borderId="51" xfId="0" applyNumberFormat="1" applyFont="1" applyFill="1" applyBorder="1" applyAlignment="1" applyProtection="1">
      <alignment horizontal="center" vertical="center" wrapText="1"/>
      <protection locked="0"/>
    </xf>
    <xf numFmtId="1" fontId="11" fillId="0" borderId="50" xfId="0" applyNumberFormat="1" applyFont="1" applyFill="1" applyBorder="1" applyAlignment="1" applyProtection="1">
      <alignment horizontal="center" vertical="center" wrapText="1"/>
      <protection locked="0"/>
    </xf>
    <xf numFmtId="1" fontId="2" fillId="2" borderId="5"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top" wrapText="1"/>
    </xf>
    <xf numFmtId="1" fontId="23" fillId="2" borderId="18" xfId="0" quotePrefix="1" applyNumberFormat="1" applyFont="1" applyFill="1" applyBorder="1" applyAlignment="1">
      <alignment horizontal="justify" vertical="center" wrapText="1"/>
    </xf>
    <xf numFmtId="1" fontId="23" fillId="2" borderId="1" xfId="0" quotePrefix="1" applyNumberFormat="1" applyFont="1" applyFill="1" applyBorder="1" applyAlignment="1">
      <alignment horizontal="justify" vertical="center" wrapText="1"/>
    </xf>
    <xf numFmtId="1" fontId="23" fillId="2" borderId="25" xfId="0" quotePrefix="1" applyNumberFormat="1" applyFont="1" applyFill="1" applyBorder="1" applyAlignment="1">
      <alignment horizontal="justify" vertical="center" wrapText="1"/>
    </xf>
    <xf numFmtId="1" fontId="23" fillId="2" borderId="19" xfId="0" quotePrefix="1" applyNumberFormat="1" applyFont="1" applyFill="1" applyBorder="1" applyAlignment="1">
      <alignment horizontal="justify" vertical="center" wrapText="1"/>
    </xf>
    <xf numFmtId="1" fontId="23" fillId="2" borderId="9" xfId="0" quotePrefix="1" applyNumberFormat="1" applyFont="1" applyFill="1" applyBorder="1" applyAlignment="1">
      <alignment horizontal="justify" vertical="center" wrapText="1"/>
    </xf>
    <xf numFmtId="1" fontId="23" fillId="2" borderId="26" xfId="0" quotePrefix="1" applyNumberFormat="1" applyFont="1" applyFill="1" applyBorder="1" applyAlignment="1">
      <alignment horizontal="justify" vertical="center" wrapText="1"/>
    </xf>
    <xf numFmtId="1" fontId="2" fillId="2" borderId="38" xfId="0" applyNumberFormat="1" applyFont="1" applyFill="1" applyBorder="1" applyAlignment="1">
      <alignment horizontal="left" vertical="top" wrapText="1"/>
    </xf>
    <xf numFmtId="1" fontId="2" fillId="2" borderId="57" xfId="0" applyNumberFormat="1" applyFont="1" applyFill="1" applyBorder="1" applyAlignment="1">
      <alignment horizontal="left" vertical="top" wrapText="1"/>
    </xf>
    <xf numFmtId="1" fontId="23" fillId="2" borderId="17" xfId="0" quotePrefix="1" applyNumberFormat="1" applyFont="1" applyFill="1" applyBorder="1" applyAlignment="1">
      <alignment horizontal="justify" vertical="center" wrapText="1"/>
    </xf>
    <xf numFmtId="1" fontId="23" fillId="2" borderId="14" xfId="0" quotePrefix="1" applyNumberFormat="1" applyFont="1" applyFill="1" applyBorder="1" applyAlignment="1">
      <alignment horizontal="justify" vertical="center" wrapText="1"/>
    </xf>
    <xf numFmtId="1" fontId="23" fillId="2" borderId="24" xfId="0" quotePrefix="1" applyNumberFormat="1" applyFont="1" applyFill="1" applyBorder="1" applyAlignment="1">
      <alignment horizontal="justify" vertical="center" wrapText="1"/>
    </xf>
    <xf numFmtId="1" fontId="11" fillId="2" borderId="0" xfId="0" applyNumberFormat="1" applyFont="1" applyFill="1" applyBorder="1" applyAlignment="1">
      <alignment horizontal="justify"/>
    </xf>
    <xf numFmtId="1" fontId="23" fillId="2" borderId="42" xfId="0" quotePrefix="1" applyNumberFormat="1" applyFont="1" applyFill="1" applyBorder="1" applyAlignment="1">
      <alignment horizontal="justify" vertical="center" wrapText="1"/>
    </xf>
    <xf numFmtId="1" fontId="23" fillId="2" borderId="56" xfId="0" quotePrefix="1" applyNumberFormat="1" applyFont="1" applyFill="1" applyBorder="1" applyAlignment="1">
      <alignment horizontal="justify" vertical="center" wrapText="1"/>
    </xf>
    <xf numFmtId="1" fontId="23" fillId="2" borderId="45" xfId="0" quotePrefix="1" applyNumberFormat="1" applyFont="1" applyFill="1" applyBorder="1" applyAlignment="1">
      <alignment horizontal="justify" vertical="center" wrapText="1"/>
    </xf>
    <xf numFmtId="1" fontId="23" fillId="2" borderId="39" xfId="0" quotePrefix="1" applyNumberFormat="1" applyFont="1" applyFill="1" applyBorder="1" applyAlignment="1">
      <alignment horizontal="justify" vertical="center" wrapText="1"/>
    </xf>
    <xf numFmtId="1" fontId="23" fillId="2" borderId="40" xfId="0" quotePrefix="1" applyNumberFormat="1" applyFont="1" applyFill="1" applyBorder="1" applyAlignment="1">
      <alignment horizontal="justify" vertical="center" wrapText="1"/>
    </xf>
    <xf numFmtId="1" fontId="23" fillId="2" borderId="41" xfId="0" quotePrefix="1" applyNumberFormat="1" applyFont="1" applyFill="1" applyBorder="1" applyAlignment="1">
      <alignment horizontal="justify" vertical="center" wrapText="1"/>
    </xf>
    <xf numFmtId="1" fontId="2" fillId="2" borderId="0" xfId="0" applyNumberFormat="1" applyFont="1" applyFill="1" applyBorder="1" applyAlignment="1">
      <alignment horizontal="justify" wrapText="1"/>
    </xf>
    <xf numFmtId="1" fontId="11" fillId="2" borderId="0" xfId="0" quotePrefix="1" applyNumberFormat="1" applyFont="1" applyFill="1" applyBorder="1" applyAlignment="1">
      <alignment horizontal="left" vertical="center" wrapText="1"/>
    </xf>
    <xf numFmtId="1" fontId="23" fillId="2" borderId="19" xfId="0" quotePrefix="1" applyNumberFormat="1" applyFont="1" applyFill="1" applyBorder="1" applyAlignment="1">
      <alignment horizontal="left" vertical="center" wrapText="1"/>
    </xf>
    <xf numFmtId="1" fontId="23" fillId="2" borderId="9" xfId="0" quotePrefix="1" applyNumberFormat="1" applyFont="1" applyFill="1" applyBorder="1" applyAlignment="1">
      <alignment horizontal="left" vertical="center" wrapText="1"/>
    </xf>
    <xf numFmtId="1" fontId="11" fillId="2" borderId="0" xfId="0" quotePrefix="1" applyNumberFormat="1" applyFont="1" applyFill="1" applyBorder="1" applyAlignment="1">
      <alignment horizontal="left" vertical="top" wrapText="1"/>
    </xf>
    <xf numFmtId="1" fontId="2" fillId="2" borderId="53" xfId="0" applyNumberFormat="1" applyFont="1" applyFill="1" applyBorder="1" applyAlignment="1">
      <alignment horizontal="justify" wrapText="1"/>
    </xf>
    <xf numFmtId="1" fontId="11" fillId="2" borderId="0" xfId="0" applyNumberFormat="1" applyFont="1" applyFill="1" applyBorder="1" applyAlignment="1">
      <alignment horizontal="justify" wrapText="1"/>
    </xf>
    <xf numFmtId="1" fontId="11" fillId="2" borderId="38" xfId="0" quotePrefix="1" applyNumberFormat="1" applyFont="1" applyFill="1" applyBorder="1" applyAlignment="1">
      <alignment horizontal="left" vertical="top" wrapText="1"/>
    </xf>
    <xf numFmtId="1" fontId="11" fillId="2" borderId="0" xfId="0" quotePrefix="1" applyNumberFormat="1" applyFont="1" applyFill="1" applyBorder="1" applyAlignment="1">
      <alignment horizontal="justify" wrapText="1"/>
    </xf>
    <xf numFmtId="1" fontId="23" fillId="2" borderId="17" xfId="0" applyNumberFormat="1" applyFont="1" applyFill="1" applyBorder="1" applyAlignment="1">
      <alignment horizontal="left" vertical="center" wrapText="1"/>
    </xf>
    <xf numFmtId="1" fontId="23" fillId="2" borderId="14" xfId="0" applyNumberFormat="1" applyFont="1" applyFill="1" applyBorder="1" applyAlignment="1">
      <alignment horizontal="left" vertical="center" wrapText="1"/>
    </xf>
    <xf numFmtId="1" fontId="23" fillId="2" borderId="18" xfId="0" applyNumberFormat="1" applyFont="1" applyFill="1" applyBorder="1" applyAlignment="1">
      <alignment horizontal="left" vertical="center" wrapText="1"/>
    </xf>
    <xf numFmtId="1" fontId="23" fillId="2" borderId="1" xfId="0" applyNumberFormat="1" applyFont="1" applyFill="1" applyBorder="1" applyAlignment="1">
      <alignment horizontal="left" vertical="center" wrapText="1"/>
    </xf>
    <xf numFmtId="1" fontId="23" fillId="2" borderId="17" xfId="0" quotePrefix="1" applyNumberFormat="1" applyFont="1" applyFill="1" applyBorder="1" applyAlignment="1">
      <alignment horizontal="left" vertical="center" wrapText="1"/>
    </xf>
    <xf numFmtId="1" fontId="23" fillId="2" borderId="14" xfId="0" quotePrefix="1" applyNumberFormat="1" applyFont="1" applyFill="1" applyBorder="1" applyAlignment="1">
      <alignment horizontal="left" vertical="center" wrapText="1"/>
    </xf>
    <xf numFmtId="1" fontId="23" fillId="2" borderId="39" xfId="0" quotePrefix="1" applyNumberFormat="1" applyFont="1" applyFill="1" applyBorder="1" applyAlignment="1">
      <alignment horizontal="left" vertical="center" wrapText="1"/>
    </xf>
    <xf numFmtId="1" fontId="23" fillId="2" borderId="18" xfId="0" quotePrefix="1" applyNumberFormat="1" applyFont="1" applyFill="1" applyBorder="1" applyAlignment="1">
      <alignment horizontal="left" vertical="center" wrapText="1"/>
    </xf>
    <xf numFmtId="1" fontId="23" fillId="2" borderId="1" xfId="0" quotePrefix="1" applyNumberFormat="1" applyFont="1" applyFill="1" applyBorder="1" applyAlignment="1">
      <alignment horizontal="left" vertical="center" wrapText="1"/>
    </xf>
    <xf numFmtId="1" fontId="23" fillId="2" borderId="40" xfId="0" quotePrefix="1" applyNumberFormat="1" applyFont="1" applyFill="1" applyBorder="1" applyAlignment="1">
      <alignment horizontal="left" vertical="center" wrapText="1"/>
    </xf>
    <xf numFmtId="1" fontId="23" fillId="2" borderId="19" xfId="0" applyNumberFormat="1" applyFont="1" applyFill="1" applyBorder="1" applyAlignment="1">
      <alignment horizontal="left" vertical="center" wrapText="1"/>
    </xf>
    <xf numFmtId="1" fontId="23" fillId="2" borderId="9"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1" fontId="23" fillId="2" borderId="31" xfId="0" quotePrefix="1" applyNumberFormat="1" applyFont="1" applyFill="1" applyBorder="1" applyAlignment="1">
      <alignment horizontal="justify" vertical="center" wrapText="1"/>
    </xf>
    <xf numFmtId="1" fontId="23" fillId="2" borderId="32" xfId="0" quotePrefix="1" applyNumberFormat="1" applyFont="1" applyFill="1" applyBorder="1" applyAlignment="1">
      <alignment horizontal="justify" vertical="center" wrapText="1"/>
    </xf>
    <xf numFmtId="1" fontId="23" fillId="2" borderId="20" xfId="0" quotePrefix="1" applyNumberFormat="1" applyFont="1" applyFill="1" applyBorder="1" applyAlignment="1">
      <alignment vertical="center" wrapText="1"/>
    </xf>
    <xf numFmtId="1" fontId="23" fillId="2" borderId="21" xfId="0" quotePrefix="1" applyNumberFormat="1" applyFont="1" applyFill="1" applyBorder="1" applyAlignment="1">
      <alignment vertical="center" wrapText="1"/>
    </xf>
    <xf numFmtId="1" fontId="23" fillId="2" borderId="33" xfId="0" quotePrefix="1" applyNumberFormat="1" applyFont="1" applyFill="1" applyBorder="1" applyAlignment="1">
      <alignment horizontal="left" vertical="center" wrapText="1"/>
    </xf>
    <xf numFmtId="1" fontId="23" fillId="2" borderId="34" xfId="0" quotePrefix="1" applyNumberFormat="1" applyFont="1" applyFill="1" applyBorder="1" applyAlignment="1">
      <alignment horizontal="left" vertical="center" wrapText="1"/>
    </xf>
    <xf numFmtId="1" fontId="23" fillId="2" borderId="64" xfId="0" quotePrefix="1" applyNumberFormat="1" applyFont="1" applyFill="1" applyBorder="1" applyAlignment="1">
      <alignment horizontal="left" vertical="center" wrapText="1"/>
    </xf>
    <xf numFmtId="0" fontId="23" fillId="0" borderId="26" xfId="0" quotePrefix="1" applyNumberFormat="1" applyFont="1" applyFill="1" applyBorder="1" applyAlignment="1" applyProtection="1">
      <alignment horizontal="left" vertical="center" wrapText="1"/>
      <protection locked="0"/>
    </xf>
    <xf numFmtId="0" fontId="23" fillId="0" borderId="34" xfId="0" quotePrefix="1" applyNumberFormat="1" applyFont="1" applyFill="1" applyBorder="1" applyAlignment="1" applyProtection="1">
      <alignment horizontal="left" vertical="center" wrapText="1"/>
      <protection locked="0"/>
    </xf>
    <xf numFmtId="0" fontId="23" fillId="0" borderId="29" xfId="0" quotePrefix="1" applyNumberFormat="1" applyFont="1" applyFill="1" applyBorder="1" applyAlignment="1" applyProtection="1">
      <alignment horizontal="left" vertical="center" wrapText="1"/>
      <protection locked="0"/>
    </xf>
    <xf numFmtId="1" fontId="23" fillId="2" borderId="17" xfId="0" quotePrefix="1" applyNumberFormat="1" applyFont="1" applyFill="1" applyBorder="1" applyAlignment="1">
      <alignment horizontal="left" wrapText="1"/>
    </xf>
    <xf numFmtId="1" fontId="23" fillId="2" borderId="14" xfId="0" quotePrefix="1" applyNumberFormat="1" applyFont="1" applyFill="1" applyBorder="1" applyAlignment="1">
      <alignment horizontal="left" wrapText="1"/>
    </xf>
    <xf numFmtId="1" fontId="23" fillId="2" borderId="24" xfId="0" quotePrefix="1" applyNumberFormat="1" applyFont="1" applyFill="1" applyBorder="1" applyAlignment="1">
      <alignment horizontal="left" wrapText="1"/>
    </xf>
    <xf numFmtId="1" fontId="23" fillId="2" borderId="18" xfId="0" quotePrefix="1" applyNumberFormat="1" applyFont="1" applyFill="1" applyBorder="1" applyAlignment="1">
      <alignment horizontal="left" wrapText="1"/>
    </xf>
    <xf numFmtId="1" fontId="23" fillId="2" borderId="1" xfId="0" quotePrefix="1" applyNumberFormat="1" applyFont="1" applyFill="1" applyBorder="1" applyAlignment="1">
      <alignment horizontal="left" wrapText="1"/>
    </xf>
    <xf numFmtId="1" fontId="23" fillId="2" borderId="25" xfId="0" quotePrefix="1" applyNumberFormat="1" applyFont="1" applyFill="1" applyBorder="1" applyAlignment="1">
      <alignment horizontal="left" wrapText="1"/>
    </xf>
    <xf numFmtId="1" fontId="23" fillId="2" borderId="1" xfId="0" applyNumberFormat="1" applyFont="1" applyFill="1" applyBorder="1" applyAlignment="1">
      <alignment horizontal="left" wrapText="1"/>
    </xf>
    <xf numFmtId="1" fontId="23" fillId="2" borderId="25" xfId="0" applyNumberFormat="1" applyFont="1" applyFill="1" applyBorder="1" applyAlignment="1">
      <alignment horizontal="left" wrapText="1"/>
    </xf>
    <xf numFmtId="1" fontId="23" fillId="2" borderId="33" xfId="0" quotePrefix="1" applyNumberFormat="1" applyFont="1" applyFill="1" applyBorder="1" applyAlignment="1">
      <alignment vertical="center" wrapText="1"/>
    </xf>
    <xf numFmtId="1" fontId="23" fillId="2" borderId="34" xfId="0" quotePrefix="1" applyNumberFormat="1" applyFont="1" applyFill="1" applyBorder="1" applyAlignment="1">
      <alignment vertical="center" wrapText="1"/>
    </xf>
    <xf numFmtId="1" fontId="11" fillId="2" borderId="38" xfId="0" quotePrefix="1" applyNumberFormat="1" applyFont="1" applyFill="1" applyBorder="1" applyAlignment="1">
      <alignment horizontal="justify" vertical="center" wrapText="1"/>
    </xf>
    <xf numFmtId="1" fontId="21" fillId="2" borderId="52" xfId="0" quotePrefix="1" applyNumberFormat="1" applyFont="1" applyFill="1" applyBorder="1" applyAlignment="1">
      <alignment horizontal="center" vertical="center" wrapText="1"/>
    </xf>
    <xf numFmtId="1" fontId="21" fillId="2" borderId="53" xfId="0" quotePrefix="1" applyNumberFormat="1" applyFont="1" applyFill="1" applyBorder="1" applyAlignment="1">
      <alignment horizontal="center" vertical="center" wrapText="1"/>
    </xf>
    <xf numFmtId="1" fontId="21" fillId="2" borderId="37" xfId="0" quotePrefix="1" applyNumberFormat="1" applyFont="1" applyFill="1" applyBorder="1" applyAlignment="1">
      <alignment horizontal="center" vertical="center" wrapText="1"/>
    </xf>
    <xf numFmtId="1" fontId="23" fillId="2" borderId="18" xfId="0" quotePrefix="1" applyNumberFormat="1" applyFont="1" applyFill="1" applyBorder="1" applyAlignment="1">
      <alignment horizontal="left" vertical="top" wrapText="1"/>
    </xf>
    <xf numFmtId="1" fontId="23" fillId="2" borderId="1" xfId="0" quotePrefix="1" applyNumberFormat="1" applyFont="1" applyFill="1" applyBorder="1" applyAlignment="1">
      <alignment horizontal="left" vertical="top" wrapText="1"/>
    </xf>
    <xf numFmtId="1" fontId="23" fillId="2" borderId="25" xfId="0" quotePrefix="1" applyNumberFormat="1" applyFont="1" applyFill="1" applyBorder="1" applyAlignment="1">
      <alignment horizontal="left" vertical="top" wrapText="1"/>
    </xf>
    <xf numFmtId="1" fontId="23" fillId="2" borderId="19" xfId="0" quotePrefix="1" applyNumberFormat="1" applyFont="1" applyFill="1" applyBorder="1" applyAlignment="1">
      <alignment horizontal="left" wrapText="1"/>
    </xf>
    <xf numFmtId="1" fontId="23" fillId="2" borderId="9" xfId="0" quotePrefix="1" applyNumberFormat="1" applyFont="1" applyFill="1" applyBorder="1" applyAlignment="1">
      <alignment horizontal="left" wrapText="1"/>
    </xf>
    <xf numFmtId="1" fontId="23" fillId="2" borderId="26" xfId="0" quotePrefix="1" applyNumberFormat="1" applyFont="1" applyFill="1" applyBorder="1" applyAlignment="1">
      <alignment horizontal="left" wrapText="1"/>
    </xf>
    <xf numFmtId="1" fontId="23" fillId="2" borderId="31" xfId="0" quotePrefix="1" applyNumberFormat="1" applyFont="1" applyFill="1" applyBorder="1" applyAlignment="1">
      <alignment horizontal="left" wrapText="1"/>
    </xf>
    <xf numFmtId="1" fontId="23" fillId="2" borderId="32" xfId="0" quotePrefix="1" applyNumberFormat="1" applyFont="1" applyFill="1" applyBorder="1" applyAlignment="1">
      <alignment horizontal="left" wrapText="1"/>
    </xf>
    <xf numFmtId="1" fontId="23" fillId="2" borderId="49" xfId="0" quotePrefix="1" applyNumberFormat="1" applyFont="1" applyFill="1" applyBorder="1" applyAlignment="1">
      <alignment horizontal="left" wrapText="1"/>
    </xf>
    <xf numFmtId="1" fontId="23" fillId="2" borderId="54" xfId="0" quotePrefix="1" applyNumberFormat="1" applyFont="1" applyFill="1" applyBorder="1" applyAlignment="1">
      <alignment horizontal="left" wrapText="1"/>
    </xf>
    <xf numFmtId="1" fontId="23" fillId="2" borderId="20" xfId="0" quotePrefix="1" applyNumberFormat="1" applyFont="1" applyFill="1" applyBorder="1" applyAlignment="1">
      <alignment horizontal="left" vertical="top" wrapText="1"/>
    </xf>
    <xf numFmtId="1" fontId="23" fillId="2" borderId="21" xfId="0" applyNumberFormat="1" applyFont="1" applyFill="1" applyBorder="1" applyAlignment="1">
      <alignment horizontal="left" vertical="top" wrapText="1"/>
    </xf>
    <xf numFmtId="1" fontId="23" fillId="2" borderId="20" xfId="0" quotePrefix="1" applyNumberFormat="1" applyFont="1" applyFill="1" applyBorder="1" applyAlignment="1">
      <alignment horizontal="left" wrapText="1"/>
    </xf>
    <xf numFmtId="1" fontId="23" fillId="2" borderId="21" xfId="0" quotePrefix="1" applyNumberFormat="1" applyFont="1" applyFill="1" applyBorder="1" applyAlignment="1">
      <alignment horizontal="left" wrapText="1"/>
    </xf>
    <xf numFmtId="1" fontId="23" fillId="2" borderId="21" xfId="0" quotePrefix="1" applyNumberFormat="1" applyFont="1" applyFill="1" applyBorder="1" applyAlignment="1">
      <alignment horizontal="left" vertical="top" wrapText="1"/>
    </xf>
    <xf numFmtId="1" fontId="23" fillId="2" borderId="1" xfId="0" applyNumberFormat="1" applyFont="1" applyFill="1" applyBorder="1" applyAlignment="1">
      <alignment horizontal="left" vertical="top" wrapText="1"/>
    </xf>
    <xf numFmtId="1" fontId="23" fillId="2" borderId="25" xfId="0" applyNumberFormat="1" applyFont="1" applyFill="1" applyBorder="1" applyAlignment="1">
      <alignment horizontal="left" vertical="top" wrapText="1"/>
    </xf>
    <xf numFmtId="1" fontId="23" fillId="2" borderId="19" xfId="0" quotePrefix="1" applyNumberFormat="1" applyFont="1" applyFill="1" applyBorder="1" applyAlignment="1">
      <alignment horizontal="left" vertical="top" wrapText="1"/>
    </xf>
    <xf numFmtId="1" fontId="23" fillId="2" borderId="9" xfId="0" quotePrefix="1" applyNumberFormat="1" applyFont="1" applyFill="1" applyBorder="1" applyAlignment="1">
      <alignment horizontal="left" vertical="top" wrapText="1"/>
    </xf>
    <xf numFmtId="1" fontId="23" fillId="2" borderId="26" xfId="0" quotePrefix="1" applyNumberFormat="1" applyFont="1" applyFill="1" applyBorder="1" applyAlignment="1">
      <alignment horizontal="left" vertical="top" wrapText="1"/>
    </xf>
    <xf numFmtId="1" fontId="21" fillId="2" borderId="22" xfId="0" quotePrefix="1" applyNumberFormat="1" applyFont="1" applyFill="1" applyBorder="1" applyAlignment="1">
      <alignment horizontal="center" vertical="center" wrapText="1"/>
    </xf>
    <xf numFmtId="1" fontId="21" fillId="2" borderId="23" xfId="0" quotePrefix="1" applyNumberFormat="1" applyFont="1" applyFill="1" applyBorder="1" applyAlignment="1">
      <alignment horizontal="center" vertical="center" wrapText="1"/>
    </xf>
    <xf numFmtId="1" fontId="21" fillId="2" borderId="30" xfId="0" quotePrefix="1" applyNumberFormat="1" applyFont="1" applyFill="1" applyBorder="1" applyAlignment="1">
      <alignment horizontal="center" vertical="center" wrapText="1"/>
    </xf>
    <xf numFmtId="1" fontId="23" fillId="2" borderId="20" xfId="0" quotePrefix="1" applyNumberFormat="1" applyFont="1" applyFill="1" applyBorder="1" applyAlignment="1">
      <alignment horizontal="left" vertical="center" wrapText="1"/>
    </xf>
    <xf numFmtId="1" fontId="23" fillId="2" borderId="21" xfId="0" applyNumberFormat="1" applyFont="1" applyFill="1" applyBorder="1" applyAlignment="1">
      <alignment horizontal="left" vertical="center" wrapText="1"/>
    </xf>
    <xf numFmtId="1" fontId="23" fillId="2" borderId="21" xfId="0" quotePrefix="1" applyNumberFormat="1" applyFont="1" applyFill="1" applyBorder="1" applyAlignment="1">
      <alignment horizontal="left" vertical="center" wrapText="1"/>
    </xf>
    <xf numFmtId="1" fontId="23" fillId="2" borderId="61" xfId="0" quotePrefix="1" applyNumberFormat="1" applyFont="1" applyFill="1" applyBorder="1" applyAlignment="1">
      <alignment vertical="center" wrapText="1"/>
    </xf>
    <xf numFmtId="1" fontId="23" fillId="2" borderId="62" xfId="0" quotePrefix="1" applyNumberFormat="1" applyFont="1" applyFill="1" applyBorder="1" applyAlignment="1">
      <alignment vertical="center" wrapText="1"/>
    </xf>
    <xf numFmtId="1" fontId="23" fillId="2" borderId="58" xfId="0" quotePrefix="1" applyNumberFormat="1" applyFont="1" applyFill="1" applyBorder="1" applyAlignment="1">
      <alignment horizontal="left" vertical="top" wrapText="1"/>
    </xf>
    <xf numFmtId="1" fontId="23" fillId="2" borderId="59" xfId="0" quotePrefix="1" applyNumberFormat="1" applyFont="1" applyFill="1" applyBorder="1" applyAlignment="1">
      <alignment horizontal="left" vertical="top" wrapText="1"/>
    </xf>
    <xf numFmtId="1" fontId="23" fillId="2" borderId="60" xfId="0" quotePrefix="1" applyNumberFormat="1" applyFont="1" applyFill="1" applyBorder="1" applyAlignment="1">
      <alignment horizontal="left" vertical="top" wrapText="1"/>
    </xf>
    <xf numFmtId="1" fontId="23" fillId="2" borderId="31" xfId="0" quotePrefix="1" applyNumberFormat="1" applyFont="1" applyFill="1" applyBorder="1" applyAlignment="1">
      <alignment horizontal="left" vertical="center" wrapText="1"/>
    </xf>
    <xf numFmtId="1" fontId="23" fillId="2" borderId="32" xfId="0" quotePrefix="1" applyNumberFormat="1" applyFont="1" applyFill="1" applyBorder="1" applyAlignment="1">
      <alignment horizontal="left" vertical="center" wrapText="1"/>
    </xf>
    <xf numFmtId="1" fontId="23" fillId="2" borderId="18" xfId="0" quotePrefix="1" applyNumberFormat="1" applyFont="1" applyFill="1" applyBorder="1" applyAlignment="1">
      <alignment horizontal="justify" vertical="center"/>
    </xf>
    <xf numFmtId="1" fontId="23" fillId="2" borderId="1" xfId="0" quotePrefix="1" applyNumberFormat="1" applyFont="1" applyFill="1" applyBorder="1" applyAlignment="1">
      <alignment horizontal="justify" vertical="center"/>
    </xf>
    <xf numFmtId="1" fontId="23" fillId="2" borderId="25" xfId="0" quotePrefix="1" applyNumberFormat="1" applyFont="1" applyFill="1" applyBorder="1" applyAlignment="1">
      <alignment horizontal="justify" vertical="center"/>
    </xf>
    <xf numFmtId="1" fontId="23" fillId="2" borderId="19" xfId="0" quotePrefix="1" applyNumberFormat="1" applyFont="1" applyFill="1" applyBorder="1" applyAlignment="1">
      <alignment horizontal="justify" vertical="center"/>
    </xf>
    <xf numFmtId="1" fontId="23" fillId="2" borderId="9" xfId="0" quotePrefix="1" applyNumberFormat="1" applyFont="1" applyFill="1" applyBorder="1" applyAlignment="1">
      <alignment horizontal="justify" vertical="center"/>
    </xf>
    <xf numFmtId="1" fontId="23" fillId="2" borderId="26" xfId="0" quotePrefix="1" applyNumberFormat="1" applyFont="1" applyFill="1" applyBorder="1" applyAlignment="1">
      <alignment horizontal="justify" vertical="center"/>
    </xf>
    <xf numFmtId="1" fontId="11" fillId="2" borderId="0" xfId="0" quotePrefix="1" applyNumberFormat="1" applyFont="1" applyFill="1" applyBorder="1" applyAlignment="1">
      <alignment horizontal="justify" vertical="center" wrapText="1"/>
    </xf>
    <xf numFmtId="1" fontId="23" fillId="2" borderId="17" xfId="0" quotePrefix="1" applyNumberFormat="1" applyFont="1" applyFill="1" applyBorder="1" applyAlignment="1">
      <alignment horizontal="justify" vertical="center"/>
    </xf>
    <xf numFmtId="1" fontId="23" fillId="2" borderId="14" xfId="0" quotePrefix="1" applyNumberFormat="1" applyFont="1" applyFill="1" applyBorder="1" applyAlignment="1">
      <alignment horizontal="justify" vertical="center"/>
    </xf>
    <xf numFmtId="1" fontId="23" fillId="2" borderId="24" xfId="0" quotePrefix="1" applyNumberFormat="1" applyFont="1" applyFill="1" applyBorder="1" applyAlignment="1">
      <alignment horizontal="justify" vertical="center"/>
    </xf>
    <xf numFmtId="1" fontId="23" fillId="2" borderId="31" xfId="0" applyNumberFormat="1" applyFont="1" applyFill="1" applyBorder="1" applyAlignment="1">
      <alignment horizontal="left" wrapText="1"/>
    </xf>
    <xf numFmtId="1" fontId="23" fillId="2" borderId="32" xfId="0" applyNumberFormat="1" applyFont="1" applyFill="1" applyBorder="1" applyAlignment="1">
      <alignment horizontal="left" wrapText="1"/>
    </xf>
    <xf numFmtId="1" fontId="23" fillId="2" borderId="20" xfId="0" applyNumberFormat="1" applyFont="1" applyFill="1" applyBorder="1" applyAlignment="1">
      <alignment horizontal="left" wrapText="1"/>
    </xf>
    <xf numFmtId="1" fontId="23" fillId="2" borderId="21" xfId="0" applyNumberFormat="1" applyFont="1" applyFill="1" applyBorder="1" applyAlignment="1">
      <alignment horizontal="left" wrapText="1"/>
    </xf>
    <xf numFmtId="1" fontId="2" fillId="2" borderId="0" xfId="0" applyNumberFormat="1" applyFont="1" applyFill="1" applyAlignment="1">
      <alignment horizontal="left" vertical="top"/>
    </xf>
    <xf numFmtId="1" fontId="11" fillId="2" borderId="38" xfId="0" applyNumberFormat="1" applyFont="1" applyFill="1" applyBorder="1" applyAlignment="1">
      <alignment horizontal="justify" vertical="top" wrapText="1"/>
    </xf>
    <xf numFmtId="0" fontId="23" fillId="0" borderId="20" xfId="0" quotePrefix="1" applyNumberFormat="1" applyFont="1" applyFill="1" applyBorder="1" applyAlignment="1" applyProtection="1">
      <alignment horizontal="left" vertical="top" wrapText="1"/>
      <protection locked="0"/>
    </xf>
    <xf numFmtId="0" fontId="23" fillId="0" borderId="21" xfId="0" quotePrefix="1" applyNumberFormat="1" applyFont="1" applyFill="1" applyBorder="1" applyAlignment="1" applyProtection="1">
      <alignment horizontal="left" vertical="top" wrapText="1"/>
      <protection locked="0"/>
    </xf>
    <xf numFmtId="1" fontId="23" fillId="2" borderId="33" xfId="0" applyNumberFormat="1" applyFont="1" applyFill="1" applyBorder="1" applyAlignment="1">
      <alignment horizontal="left" wrapText="1"/>
    </xf>
    <xf numFmtId="1" fontId="23" fillId="2" borderId="34" xfId="0" applyNumberFormat="1" applyFont="1" applyFill="1" applyBorder="1" applyAlignment="1">
      <alignment horizontal="left" wrapText="1"/>
    </xf>
    <xf numFmtId="1" fontId="23" fillId="2" borderId="31" xfId="0" quotePrefix="1" applyNumberFormat="1" applyFont="1" applyFill="1" applyBorder="1" applyAlignment="1">
      <alignment horizontal="left" vertical="top" wrapText="1"/>
    </xf>
    <xf numFmtId="1" fontId="23" fillId="2" borderId="32" xfId="0" quotePrefix="1" applyNumberFormat="1" applyFont="1" applyFill="1" applyBorder="1" applyAlignment="1">
      <alignment horizontal="left" vertical="top" wrapText="1"/>
    </xf>
    <xf numFmtId="0" fontId="23" fillId="0" borderId="33" xfId="0" quotePrefix="1" applyNumberFormat="1" applyFont="1" applyFill="1" applyBorder="1" applyAlignment="1" applyProtection="1">
      <alignment horizontal="left" vertical="top" wrapText="1"/>
      <protection locked="0"/>
    </xf>
    <xf numFmtId="0" fontId="23" fillId="0" borderId="34" xfId="0" quotePrefix="1" applyNumberFormat="1" applyFont="1" applyFill="1" applyBorder="1" applyAlignment="1" applyProtection="1">
      <alignment horizontal="left" vertical="top" wrapText="1"/>
      <protection locked="0"/>
    </xf>
    <xf numFmtId="1" fontId="23" fillId="2" borderId="20" xfId="0" applyNumberFormat="1" applyFont="1" applyFill="1" applyBorder="1" applyAlignment="1">
      <alignment horizontal="left" vertical="top" wrapText="1"/>
    </xf>
    <xf numFmtId="0" fontId="36" fillId="0" borderId="0" xfId="0" applyFont="1" applyAlignment="1">
      <alignment horizontal="center" vertical="center" wrapText="1"/>
    </xf>
    <xf numFmtId="49" fontId="10" fillId="0" borderId="1" xfId="0" applyNumberFormat="1" applyFont="1" applyBorder="1" applyAlignment="1">
      <alignment horizontal="center" vertical="center"/>
    </xf>
    <xf numFmtId="0" fontId="39" fillId="0" borderId="0" xfId="0" applyFont="1" applyAlignment="1">
      <alignment horizontal="center" vertical="center"/>
    </xf>
    <xf numFmtId="1" fontId="11" fillId="2" borderId="0" xfId="0" applyNumberFormat="1" applyFont="1" applyFill="1" applyAlignment="1">
      <alignment horizontal="center"/>
    </xf>
    <xf numFmtId="0" fontId="23" fillId="0" borderId="20" xfId="0" quotePrefix="1" applyNumberFormat="1" applyFont="1" applyFill="1" applyBorder="1" applyAlignment="1" applyProtection="1">
      <alignment horizontal="left" wrapText="1"/>
      <protection locked="0"/>
    </xf>
    <xf numFmtId="0" fontId="23" fillId="0" borderId="21" xfId="0" applyNumberFormat="1" applyFont="1" applyFill="1" applyBorder="1" applyAlignment="1" applyProtection="1">
      <alignment horizontal="left" wrapText="1"/>
      <protection locked="0"/>
    </xf>
    <xf numFmtId="0" fontId="23" fillId="0" borderId="33" xfId="0" quotePrefix="1" applyNumberFormat="1" applyFont="1" applyFill="1" applyBorder="1" applyAlignment="1" applyProtection="1">
      <alignment horizontal="left" wrapText="1"/>
      <protection locked="0"/>
    </xf>
    <xf numFmtId="0" fontId="23" fillId="0" borderId="34" xfId="0" applyNumberFormat="1" applyFont="1" applyFill="1"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colors>
    <mruColors>
      <color rgb="FFDDF4FF"/>
      <color rgb="FFC6ECF0"/>
      <color rgb="FF00FFCC"/>
      <color rgb="FFFF6600"/>
      <color rgb="FFFF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7327</xdr:colOff>
      <xdr:row>252</xdr:row>
      <xdr:rowOff>7327</xdr:rowOff>
    </xdr:from>
    <xdr:to>
      <xdr:col>3</xdr:col>
      <xdr:colOff>930519</xdr:colOff>
      <xdr:row>252</xdr:row>
      <xdr:rowOff>674077</xdr:rowOff>
    </xdr:to>
    <xdr:cxnSp macro="">
      <xdr:nvCxnSpPr>
        <xdr:cNvPr id="2" name="Straight Connector 1"/>
        <xdr:cNvCxnSpPr/>
      </xdr:nvCxnSpPr>
      <xdr:spPr>
        <a:xfrm>
          <a:off x="797902" y="55738102"/>
          <a:ext cx="923192" cy="66675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8659</xdr:colOff>
      <xdr:row>89</xdr:row>
      <xdr:rowOff>8659</xdr:rowOff>
    </xdr:from>
    <xdr:to>
      <xdr:col>4</xdr:col>
      <xdr:colOff>502228</xdr:colOff>
      <xdr:row>90</xdr:row>
      <xdr:rowOff>0</xdr:rowOff>
    </xdr:to>
    <xdr:cxnSp macro="">
      <xdr:nvCxnSpPr>
        <xdr:cNvPr id="3" name="Straight Connector 2"/>
        <xdr:cNvCxnSpPr/>
      </xdr:nvCxnSpPr>
      <xdr:spPr>
        <a:xfrm>
          <a:off x="799234" y="19649209"/>
          <a:ext cx="1788969" cy="2961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105</xdr:row>
      <xdr:rowOff>9525</xdr:rowOff>
    </xdr:from>
    <xdr:to>
      <xdr:col>5</xdr:col>
      <xdr:colOff>0</xdr:colOff>
      <xdr:row>105</xdr:row>
      <xdr:rowOff>295275</xdr:rowOff>
    </xdr:to>
    <xdr:cxnSp macro="">
      <xdr:nvCxnSpPr>
        <xdr:cNvPr id="4" name="Straight Connector 3"/>
        <xdr:cNvCxnSpPr/>
      </xdr:nvCxnSpPr>
      <xdr:spPr>
        <a:xfrm>
          <a:off x="771525" y="23583900"/>
          <a:ext cx="1828800" cy="2857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7327</xdr:colOff>
      <xdr:row>53</xdr:row>
      <xdr:rowOff>7327</xdr:rowOff>
    </xdr:from>
    <xdr:to>
      <xdr:col>6</xdr:col>
      <xdr:colOff>7327</xdr:colOff>
      <xdr:row>54</xdr:row>
      <xdr:rowOff>0</xdr:rowOff>
    </xdr:to>
    <xdr:cxnSp macro="">
      <xdr:nvCxnSpPr>
        <xdr:cNvPr id="5" name="Straight Connector 4"/>
        <xdr:cNvCxnSpPr/>
      </xdr:nvCxnSpPr>
      <xdr:spPr>
        <a:xfrm>
          <a:off x="797902" y="11008702"/>
          <a:ext cx="2324100" cy="64037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abSelected="1" workbookViewId="0">
      <selection activeCell="R50" sqref="R50"/>
    </sheetView>
  </sheetViews>
  <sheetFormatPr defaultColWidth="9.125" defaultRowHeight="15" x14ac:dyDescent="0.25"/>
  <cols>
    <col min="1" max="1" width="2.75" style="8" customWidth="1"/>
    <col min="2" max="2" width="3.25" style="8" customWidth="1"/>
    <col min="3" max="3" width="3.625" style="8" customWidth="1"/>
    <col min="4" max="4" width="15" style="8" customWidth="1"/>
    <col min="5" max="11" width="9.125" style="8"/>
    <col min="12" max="12" width="12.375" style="8" customWidth="1"/>
    <col min="13" max="13" width="24.75" style="8" customWidth="1"/>
    <col min="14" max="16384" width="9.125" style="8"/>
  </cols>
  <sheetData>
    <row r="1" spans="1:21" ht="16.5" x14ac:dyDescent="0.25">
      <c r="A1" s="1"/>
      <c r="B1" s="2"/>
      <c r="C1" s="3"/>
      <c r="D1" s="242" t="s">
        <v>297</v>
      </c>
      <c r="E1" s="242"/>
      <c r="F1" s="242"/>
      <c r="G1" s="242"/>
      <c r="H1" s="242"/>
      <c r="I1" s="242"/>
      <c r="J1" s="242"/>
      <c r="K1" s="242"/>
      <c r="L1" s="242"/>
      <c r="M1" s="4"/>
      <c r="N1" s="5"/>
      <c r="O1" s="6"/>
      <c r="P1" s="6"/>
      <c r="Q1" s="6"/>
      <c r="R1" s="6"/>
      <c r="S1" s="6"/>
      <c r="T1" s="6"/>
      <c r="U1" s="7"/>
    </row>
    <row r="2" spans="1:21" ht="15.75" x14ac:dyDescent="0.25">
      <c r="A2" s="9"/>
      <c r="B2" s="241" t="s">
        <v>325</v>
      </c>
      <c r="C2" s="241"/>
      <c r="D2" s="241"/>
      <c r="E2" s="241"/>
      <c r="F2" s="241"/>
      <c r="G2" s="241"/>
      <c r="H2" s="241"/>
      <c r="I2" s="241"/>
      <c r="J2" s="241"/>
      <c r="K2" s="241"/>
      <c r="L2" s="241"/>
      <c r="M2" s="241"/>
      <c r="N2" s="10"/>
      <c r="O2" s="11"/>
      <c r="P2" s="11"/>
      <c r="Q2" s="11"/>
      <c r="R2" s="11"/>
      <c r="S2" s="11"/>
      <c r="T2" s="11"/>
      <c r="U2" s="12"/>
    </row>
    <row r="3" spans="1:21" x14ac:dyDescent="0.25">
      <c r="A3" s="9"/>
      <c r="B3" s="13"/>
      <c r="C3" s="14"/>
      <c r="D3" s="243"/>
      <c r="E3" s="243"/>
      <c r="F3" s="243"/>
      <c r="G3" s="243"/>
      <c r="H3" s="243"/>
      <c r="I3" s="243"/>
      <c r="J3" s="243"/>
      <c r="K3" s="243"/>
      <c r="L3" s="243"/>
      <c r="M3" s="4"/>
      <c r="N3" s="10"/>
      <c r="O3" s="11"/>
      <c r="P3" s="11"/>
      <c r="Q3" s="11"/>
      <c r="R3" s="11"/>
      <c r="S3" s="11"/>
      <c r="T3" s="11"/>
      <c r="U3" s="15"/>
    </row>
    <row r="4" spans="1:21" ht="15.75" thickBot="1" x14ac:dyDescent="0.3">
      <c r="A4" s="9"/>
      <c r="B4" s="16" t="s">
        <v>56</v>
      </c>
      <c r="C4" s="14"/>
      <c r="D4" s="17"/>
      <c r="E4" s="17"/>
      <c r="F4" s="17"/>
      <c r="G4" s="17"/>
      <c r="H4" s="17"/>
      <c r="I4" s="17"/>
      <c r="J4" s="17"/>
      <c r="K4" s="17"/>
      <c r="L4" s="17"/>
      <c r="M4" s="4"/>
      <c r="N4" s="10"/>
      <c r="O4" s="11"/>
      <c r="P4" s="11"/>
      <c r="Q4" s="11"/>
      <c r="R4" s="11"/>
      <c r="S4" s="11"/>
      <c r="T4" s="11"/>
      <c r="U4" s="15"/>
    </row>
    <row r="5" spans="1:21" x14ac:dyDescent="0.25">
      <c r="A5" s="9"/>
      <c r="B5" s="18"/>
      <c r="C5" s="19">
        <v>1</v>
      </c>
      <c r="D5" s="244" t="s">
        <v>298</v>
      </c>
      <c r="E5" s="245"/>
      <c r="F5" s="246"/>
      <c r="G5" s="246"/>
      <c r="H5" s="246"/>
      <c r="I5" s="246"/>
      <c r="J5" s="246"/>
      <c r="K5" s="246"/>
      <c r="L5" s="247"/>
      <c r="M5" s="4"/>
      <c r="N5" s="10"/>
      <c r="O5" s="11"/>
      <c r="P5" s="11"/>
      <c r="Q5" s="11"/>
      <c r="R5" s="11"/>
      <c r="S5" s="11"/>
      <c r="T5" s="11"/>
      <c r="U5" s="20"/>
    </row>
    <row r="6" spans="1:21" ht="15.75" thickBot="1" x14ac:dyDescent="0.3">
      <c r="A6" s="9"/>
      <c r="B6" s="18"/>
      <c r="C6" s="19"/>
      <c r="D6" s="248" t="s">
        <v>299</v>
      </c>
      <c r="E6" s="249"/>
      <c r="F6" s="250"/>
      <c r="G6" s="250"/>
      <c r="H6" s="250"/>
      <c r="I6" s="250"/>
      <c r="J6" s="250"/>
      <c r="K6" s="250"/>
      <c r="L6" s="251"/>
      <c r="M6" s="4"/>
      <c r="N6" s="10"/>
      <c r="O6" s="11"/>
      <c r="P6" s="11"/>
      <c r="Q6" s="11"/>
      <c r="R6" s="11"/>
      <c r="S6" s="11"/>
      <c r="T6" s="11"/>
      <c r="U6" s="20"/>
    </row>
    <row r="7" spans="1:21" ht="15.75" thickBot="1" x14ac:dyDescent="0.3">
      <c r="A7" s="9"/>
      <c r="B7" s="18"/>
      <c r="C7" s="19">
        <v>2</v>
      </c>
      <c r="D7" s="264" t="s">
        <v>282</v>
      </c>
      <c r="E7" s="264"/>
      <c r="F7" s="264"/>
      <c r="G7" s="264"/>
      <c r="H7" s="264"/>
      <c r="I7" s="264"/>
      <c r="J7" s="264"/>
      <c r="K7" s="264"/>
      <c r="L7" s="264"/>
      <c r="M7" s="4"/>
      <c r="N7" s="21"/>
      <c r="O7" s="22"/>
      <c r="P7" s="22"/>
      <c r="Q7" s="22"/>
      <c r="R7" s="22"/>
      <c r="S7" s="22"/>
      <c r="T7" s="22"/>
      <c r="U7" s="20"/>
    </row>
    <row r="8" spans="1:21" ht="24.75" thickBot="1" x14ac:dyDescent="0.3">
      <c r="A8" s="9"/>
      <c r="B8" s="18"/>
      <c r="C8" s="19"/>
      <c r="D8" s="265" t="s">
        <v>251</v>
      </c>
      <c r="E8" s="266"/>
      <c r="F8" s="23" t="s">
        <v>27</v>
      </c>
      <c r="G8" s="24" t="s">
        <v>22</v>
      </c>
      <c r="H8" s="24" t="s">
        <v>23</v>
      </c>
      <c r="I8" s="24" t="s">
        <v>24</v>
      </c>
      <c r="J8" s="24" t="s">
        <v>25</v>
      </c>
      <c r="K8" s="25" t="s">
        <v>26</v>
      </c>
      <c r="L8" s="26"/>
      <c r="M8" s="27" t="s">
        <v>277</v>
      </c>
      <c r="N8" s="21"/>
      <c r="O8" s="22"/>
      <c r="P8" s="22"/>
      <c r="Q8" s="22"/>
      <c r="R8" s="22"/>
      <c r="S8" s="22"/>
      <c r="T8" s="22"/>
      <c r="U8" s="20"/>
    </row>
    <row r="9" spans="1:21" ht="15.75" thickBot="1" x14ac:dyDescent="0.3">
      <c r="A9" s="9"/>
      <c r="B9" s="18"/>
      <c r="C9" s="19"/>
      <c r="D9" s="267" t="s">
        <v>300</v>
      </c>
      <c r="E9" s="268"/>
      <c r="F9" s="28"/>
      <c r="G9" s="29"/>
      <c r="H9" s="29"/>
      <c r="I9" s="29"/>
      <c r="J9" s="29"/>
      <c r="K9" s="30"/>
      <c r="L9" s="26"/>
      <c r="M9" s="30"/>
      <c r="N9" s="21" t="str">
        <f t="shared" ref="N9:S10" si="0">IF(F9+1&gt;0, "Hợp lệ", "Sai")</f>
        <v>Hợp lệ</v>
      </c>
      <c r="O9" s="21" t="str">
        <f t="shared" si="0"/>
        <v>Hợp lệ</v>
      </c>
      <c r="P9" s="21" t="str">
        <f t="shared" si="0"/>
        <v>Hợp lệ</v>
      </c>
      <c r="Q9" s="21" t="str">
        <f t="shared" si="0"/>
        <v>Hợp lệ</v>
      </c>
      <c r="R9" s="21" t="str">
        <f t="shared" si="0"/>
        <v>Hợp lệ</v>
      </c>
      <c r="S9" s="21" t="str">
        <f t="shared" si="0"/>
        <v>Hợp lệ</v>
      </c>
      <c r="T9" s="22"/>
      <c r="U9" s="20"/>
    </row>
    <row r="10" spans="1:21" ht="15.75" thickBot="1" x14ac:dyDescent="0.3">
      <c r="A10" s="9"/>
      <c r="B10" s="18"/>
      <c r="C10" s="19"/>
      <c r="D10" s="269" t="s">
        <v>301</v>
      </c>
      <c r="E10" s="270"/>
      <c r="F10" s="31"/>
      <c r="G10" s="32"/>
      <c r="H10" s="32"/>
      <c r="I10" s="32"/>
      <c r="J10" s="32"/>
      <c r="K10" s="33"/>
      <c r="L10" s="26"/>
      <c r="M10" s="30"/>
      <c r="N10" s="21" t="str">
        <f t="shared" si="0"/>
        <v>Hợp lệ</v>
      </c>
      <c r="O10" s="21" t="str">
        <f t="shared" si="0"/>
        <v>Hợp lệ</v>
      </c>
      <c r="P10" s="21" t="str">
        <f t="shared" si="0"/>
        <v>Hợp lệ</v>
      </c>
      <c r="Q10" s="21" t="str">
        <f t="shared" si="0"/>
        <v>Hợp lệ</v>
      </c>
      <c r="R10" s="21" t="str">
        <f t="shared" si="0"/>
        <v>Hợp lệ</v>
      </c>
      <c r="S10" s="21" t="str">
        <f t="shared" si="0"/>
        <v>Hợp lệ</v>
      </c>
      <c r="T10" s="22"/>
      <c r="U10" s="20"/>
    </row>
    <row r="11" spans="1:21" ht="15.75" thickBot="1" x14ac:dyDescent="0.3">
      <c r="A11" s="9"/>
      <c r="B11" s="18"/>
      <c r="C11" s="19"/>
      <c r="D11" s="34"/>
      <c r="E11" s="34"/>
      <c r="F11" s="34"/>
      <c r="G11" s="34"/>
      <c r="H11" s="34"/>
      <c r="I11" s="34"/>
      <c r="J11" s="34"/>
      <c r="K11" s="34"/>
      <c r="L11" s="26"/>
      <c r="M11" s="35"/>
      <c r="N11" s="21"/>
      <c r="O11" s="22"/>
      <c r="P11" s="22"/>
      <c r="Q11" s="22"/>
      <c r="R11" s="22"/>
      <c r="S11" s="22"/>
      <c r="T11" s="22"/>
      <c r="U11" s="20"/>
    </row>
    <row r="12" spans="1:21" ht="15.75" thickBot="1" x14ac:dyDescent="0.3">
      <c r="A12" s="36"/>
      <c r="B12" s="37"/>
      <c r="C12" s="38">
        <v>3</v>
      </c>
      <c r="D12" s="271" t="s">
        <v>302</v>
      </c>
      <c r="E12" s="271"/>
      <c r="F12" s="271"/>
      <c r="G12" s="271"/>
      <c r="H12" s="271"/>
      <c r="I12" s="271"/>
      <c r="J12" s="271"/>
      <c r="K12" s="272"/>
      <c r="L12" s="39"/>
      <c r="M12" s="26"/>
      <c r="N12" s="21" t="str">
        <f>IF(L12+1&gt;0, "Hợp lệ", "Sai")</f>
        <v>Hợp lệ</v>
      </c>
      <c r="O12" s="22"/>
      <c r="P12" s="22"/>
      <c r="Q12" s="22"/>
      <c r="R12" s="22"/>
      <c r="S12" s="22"/>
      <c r="T12" s="22"/>
      <c r="U12" s="40"/>
    </row>
    <row r="13" spans="1:21" x14ac:dyDescent="0.25">
      <c r="A13" s="41"/>
      <c r="B13" s="42"/>
      <c r="C13" s="43"/>
      <c r="D13" s="44"/>
      <c r="E13" s="44"/>
      <c r="F13" s="44"/>
      <c r="G13" s="44"/>
      <c r="H13" s="44"/>
      <c r="I13" s="44"/>
      <c r="J13" s="44"/>
      <c r="K13" s="44"/>
      <c r="L13" s="45"/>
      <c r="M13" s="35"/>
      <c r="N13" s="21"/>
      <c r="O13" s="22"/>
      <c r="P13" s="22"/>
      <c r="Q13" s="22"/>
      <c r="R13" s="22"/>
      <c r="S13" s="22"/>
      <c r="T13" s="22"/>
      <c r="U13" s="20"/>
    </row>
    <row r="14" spans="1:21" x14ac:dyDescent="0.25">
      <c r="A14" s="1"/>
      <c r="B14" s="46" t="s">
        <v>57</v>
      </c>
      <c r="C14" s="47"/>
      <c r="D14" s="48"/>
      <c r="E14" s="48"/>
      <c r="F14" s="48"/>
      <c r="G14" s="48"/>
      <c r="H14" s="48"/>
      <c r="I14" s="48"/>
      <c r="J14" s="48"/>
      <c r="K14" s="48"/>
      <c r="L14" s="35"/>
      <c r="M14" s="48"/>
      <c r="N14" s="49"/>
      <c r="O14" s="50"/>
      <c r="P14" s="50"/>
      <c r="Q14" s="50"/>
      <c r="R14" s="50"/>
      <c r="S14" s="50"/>
      <c r="T14" s="50"/>
      <c r="U14" s="51"/>
    </row>
    <row r="15" spans="1:21" x14ac:dyDescent="0.25">
      <c r="A15" s="9"/>
      <c r="B15" s="52" t="s">
        <v>303</v>
      </c>
      <c r="C15" s="14"/>
      <c r="D15" s="34"/>
      <c r="E15" s="34"/>
      <c r="F15" s="34"/>
      <c r="G15" s="34"/>
      <c r="H15" s="34"/>
      <c r="I15" s="34"/>
      <c r="J15" s="34"/>
      <c r="K15" s="34"/>
      <c r="L15" s="26"/>
      <c r="M15" s="48"/>
      <c r="N15" s="21"/>
      <c r="O15" s="22"/>
      <c r="P15" s="22"/>
      <c r="Q15" s="22"/>
      <c r="R15" s="22"/>
      <c r="S15" s="22"/>
      <c r="T15" s="22"/>
      <c r="U15" s="15"/>
    </row>
    <row r="16" spans="1:21" ht="15.75" thickBot="1" x14ac:dyDescent="0.3">
      <c r="A16" s="1"/>
      <c r="B16" s="53"/>
      <c r="C16" s="47"/>
      <c r="D16" s="48"/>
      <c r="E16" s="48"/>
      <c r="F16" s="48"/>
      <c r="G16" s="48"/>
      <c r="H16" s="48"/>
      <c r="I16" s="48"/>
      <c r="J16" s="48"/>
      <c r="K16" s="48"/>
      <c r="L16" s="35"/>
      <c r="M16" s="48"/>
      <c r="N16" s="49"/>
      <c r="O16" s="50"/>
      <c r="P16" s="50"/>
      <c r="Q16" s="50"/>
      <c r="R16" s="50"/>
      <c r="S16" s="50"/>
      <c r="T16" s="50"/>
      <c r="U16" s="54"/>
    </row>
    <row r="17" spans="1:21" ht="15.75" thickBot="1" x14ac:dyDescent="0.3">
      <c r="A17" s="9"/>
      <c r="B17" s="55"/>
      <c r="C17" s="19">
        <v>4</v>
      </c>
      <c r="D17" s="273" t="s">
        <v>264</v>
      </c>
      <c r="E17" s="273"/>
      <c r="F17" s="273"/>
      <c r="G17" s="273"/>
      <c r="H17" s="273"/>
      <c r="I17" s="273"/>
      <c r="J17" s="273"/>
      <c r="K17" s="274"/>
      <c r="L17" s="56"/>
      <c r="M17" s="48"/>
      <c r="N17" s="21" t="str">
        <f>IF(OR(L17=1,L17=0,L17=""),"Hợp lệ", "Sai")</f>
        <v>Hợp lệ</v>
      </c>
      <c r="O17" s="22"/>
      <c r="P17" s="22"/>
      <c r="Q17" s="22"/>
      <c r="R17" s="22"/>
      <c r="S17" s="22"/>
      <c r="T17" s="22"/>
      <c r="U17" s="57"/>
    </row>
    <row r="18" spans="1:21" ht="15.75" thickBot="1" x14ac:dyDescent="0.3">
      <c r="A18" s="9"/>
      <c r="B18" s="55"/>
      <c r="C18" s="19"/>
      <c r="D18" s="253" t="s">
        <v>34</v>
      </c>
      <c r="E18" s="255" t="s">
        <v>29</v>
      </c>
      <c r="F18" s="256"/>
      <c r="G18" s="256"/>
      <c r="H18" s="257"/>
      <c r="I18" s="255" t="s">
        <v>51</v>
      </c>
      <c r="J18" s="256"/>
      <c r="K18" s="256"/>
      <c r="L18" s="257"/>
      <c r="M18" s="48"/>
      <c r="N18" s="58" t="str">
        <f>IF(AND(L17=1,CONCATENATE(E20,E21,E22,I20,I21,I22)=""), "Nhập năm VB", "")</f>
        <v/>
      </c>
      <c r="O18" s="22"/>
      <c r="P18" s="22"/>
      <c r="Q18" s="22"/>
      <c r="R18" s="22"/>
      <c r="S18" s="22"/>
      <c r="T18" s="22"/>
      <c r="U18" s="57"/>
    </row>
    <row r="19" spans="1:21" ht="15.75" thickBot="1" x14ac:dyDescent="0.3">
      <c r="A19" s="9"/>
      <c r="B19" s="55"/>
      <c r="C19" s="19"/>
      <c r="D19" s="254"/>
      <c r="E19" s="59" t="s">
        <v>28</v>
      </c>
      <c r="F19" s="258" t="s">
        <v>30</v>
      </c>
      <c r="G19" s="259"/>
      <c r="H19" s="260"/>
      <c r="I19" s="59" t="s">
        <v>28</v>
      </c>
      <c r="J19" s="258" t="s">
        <v>31</v>
      </c>
      <c r="K19" s="259"/>
      <c r="L19" s="260"/>
      <c r="M19" s="48"/>
      <c r="N19" s="21"/>
      <c r="O19" s="22"/>
      <c r="P19" s="22"/>
      <c r="Q19" s="22"/>
      <c r="R19" s="22"/>
      <c r="S19" s="22"/>
      <c r="T19" s="22"/>
      <c r="U19" s="57"/>
    </row>
    <row r="20" spans="1:21" x14ac:dyDescent="0.25">
      <c r="A20" s="9"/>
      <c r="B20" s="55"/>
      <c r="C20" s="19"/>
      <c r="D20" s="60" t="s">
        <v>32</v>
      </c>
      <c r="E20" s="61"/>
      <c r="F20" s="261"/>
      <c r="G20" s="262"/>
      <c r="H20" s="263"/>
      <c r="I20" s="61"/>
      <c r="J20" s="261"/>
      <c r="K20" s="262"/>
      <c r="L20" s="263"/>
      <c r="M20" s="48"/>
      <c r="N20" s="21" t="str">
        <f t="shared" ref="N20:O22" si="1">IF(AND($L$17&lt;1,E20&gt;0), "Sai", "Hợp lệ")</f>
        <v>Hợp lệ</v>
      </c>
      <c r="O20" s="21" t="str">
        <f t="shared" si="1"/>
        <v>Hợp lệ</v>
      </c>
      <c r="P20" s="21" t="str">
        <f t="shared" ref="P20:Q22" si="2">IF(AND($L$17&lt;1,I20&gt;0), "Sai", "Hợp lệ")</f>
        <v>Hợp lệ</v>
      </c>
      <c r="Q20" s="21" t="str">
        <f t="shared" si="2"/>
        <v>Hợp lệ</v>
      </c>
      <c r="R20" s="22"/>
      <c r="S20" s="22"/>
      <c r="T20" s="22"/>
      <c r="U20" s="57"/>
    </row>
    <row r="21" spans="1:21" x14ac:dyDescent="0.25">
      <c r="A21" s="9"/>
      <c r="B21" s="55"/>
      <c r="C21" s="19"/>
      <c r="D21" s="62" t="s">
        <v>33</v>
      </c>
      <c r="E21" s="63"/>
      <c r="F21" s="282"/>
      <c r="G21" s="283"/>
      <c r="H21" s="284"/>
      <c r="I21" s="63"/>
      <c r="J21" s="285"/>
      <c r="K21" s="286"/>
      <c r="L21" s="287"/>
      <c r="M21" s="48"/>
      <c r="N21" s="21" t="str">
        <f t="shared" si="1"/>
        <v>Hợp lệ</v>
      </c>
      <c r="O21" s="21" t="str">
        <f t="shared" si="1"/>
        <v>Hợp lệ</v>
      </c>
      <c r="P21" s="21" t="str">
        <f t="shared" si="2"/>
        <v>Hợp lệ</v>
      </c>
      <c r="Q21" s="21" t="str">
        <f t="shared" si="2"/>
        <v>Hợp lệ</v>
      </c>
      <c r="R21" s="22"/>
      <c r="S21" s="22"/>
      <c r="T21" s="22"/>
      <c r="U21" s="57"/>
    </row>
    <row r="22" spans="1:21" ht="24" x14ac:dyDescent="0.25">
      <c r="A22" s="9"/>
      <c r="B22" s="55"/>
      <c r="C22" s="19"/>
      <c r="D22" s="64" t="s">
        <v>99</v>
      </c>
      <c r="E22" s="63"/>
      <c r="F22" s="282"/>
      <c r="G22" s="283"/>
      <c r="H22" s="284"/>
      <c r="I22" s="63"/>
      <c r="J22" s="282"/>
      <c r="K22" s="283"/>
      <c r="L22" s="284"/>
      <c r="M22" s="48"/>
      <c r="N22" s="21" t="str">
        <f t="shared" si="1"/>
        <v>Hợp lệ</v>
      </c>
      <c r="O22" s="21" t="str">
        <f t="shared" si="1"/>
        <v>Hợp lệ</v>
      </c>
      <c r="P22" s="21" t="str">
        <f t="shared" si="2"/>
        <v>Hợp lệ</v>
      </c>
      <c r="Q22" s="21" t="str">
        <f t="shared" si="2"/>
        <v>Hợp lệ</v>
      </c>
      <c r="R22" s="22"/>
      <c r="S22" s="22"/>
      <c r="T22" s="22"/>
      <c r="U22" s="57"/>
    </row>
    <row r="23" spans="1:21" ht="15.75" thickBot="1" x14ac:dyDescent="0.3">
      <c r="A23" s="9"/>
      <c r="B23" s="55"/>
      <c r="C23" s="19"/>
      <c r="D23" s="65" t="s">
        <v>50</v>
      </c>
      <c r="E23" s="66"/>
      <c r="F23" s="288"/>
      <c r="G23" s="289"/>
      <c r="H23" s="290"/>
      <c r="I23" s="66"/>
      <c r="J23" s="288"/>
      <c r="K23" s="289"/>
      <c r="L23" s="290"/>
      <c r="M23" s="67"/>
      <c r="N23" s="68"/>
      <c r="O23" s="22"/>
      <c r="P23" s="22"/>
      <c r="Q23" s="22"/>
      <c r="R23" s="22"/>
      <c r="S23" s="22"/>
      <c r="T23" s="22"/>
      <c r="U23" s="57"/>
    </row>
    <row r="24" spans="1:21" ht="15.75" thickBot="1" x14ac:dyDescent="0.3">
      <c r="A24" s="9"/>
      <c r="B24" s="55"/>
      <c r="C24" s="38">
        <v>5</v>
      </c>
      <c r="D24" s="271" t="s">
        <v>84</v>
      </c>
      <c r="E24" s="271"/>
      <c r="F24" s="271"/>
      <c r="G24" s="271"/>
      <c r="H24" s="271"/>
      <c r="I24" s="271"/>
      <c r="J24" s="271"/>
      <c r="K24" s="271"/>
      <c r="L24" s="271"/>
      <c r="M24" s="67"/>
      <c r="N24" s="21"/>
      <c r="O24" s="22"/>
      <c r="P24" s="22"/>
      <c r="Q24" s="22"/>
      <c r="R24" s="22"/>
      <c r="S24" s="22"/>
      <c r="T24" s="22"/>
      <c r="U24" s="57"/>
    </row>
    <row r="25" spans="1:21" ht="15.75" thickBot="1" x14ac:dyDescent="0.3">
      <c r="A25" s="69"/>
      <c r="B25" s="70"/>
      <c r="C25" s="71"/>
      <c r="D25" s="275" t="s">
        <v>61</v>
      </c>
      <c r="E25" s="276"/>
      <c r="F25" s="276"/>
      <c r="G25" s="276"/>
      <c r="H25" s="276"/>
      <c r="I25" s="276"/>
      <c r="J25" s="277"/>
      <c r="K25" s="72"/>
      <c r="L25" s="73"/>
      <c r="M25" s="67"/>
      <c r="N25" s="68"/>
      <c r="O25" s="74"/>
      <c r="P25" s="74"/>
      <c r="Q25" s="74"/>
      <c r="R25" s="74"/>
      <c r="S25" s="74"/>
      <c r="T25" s="74"/>
      <c r="U25" s="75"/>
    </row>
    <row r="26" spans="1:21" x14ac:dyDescent="0.25">
      <c r="A26" s="69"/>
      <c r="B26" s="70"/>
      <c r="C26" s="71"/>
      <c r="D26" s="278" t="s">
        <v>265</v>
      </c>
      <c r="E26" s="279"/>
      <c r="F26" s="279"/>
      <c r="G26" s="279"/>
      <c r="H26" s="279"/>
      <c r="I26" s="279"/>
      <c r="J26" s="76"/>
      <c r="K26" s="77"/>
      <c r="L26" s="67"/>
      <c r="M26" s="67"/>
      <c r="N26" s="68" t="str">
        <f>IF($L$17=1, IF(OR(K26=1,K26=0,K26=""),"Hợp lệ", "Sai"), IF(K26="","Hợp lệ","Sai"))</f>
        <v>Hợp lệ</v>
      </c>
      <c r="O26" s="74"/>
      <c r="P26" s="74"/>
      <c r="Q26" s="74"/>
      <c r="R26" s="74"/>
      <c r="S26" s="74"/>
      <c r="T26" s="74"/>
      <c r="U26" s="75"/>
    </row>
    <row r="27" spans="1:21" x14ac:dyDescent="0.25">
      <c r="A27" s="69"/>
      <c r="B27" s="70"/>
      <c r="C27" s="71"/>
      <c r="D27" s="280" t="s">
        <v>62</v>
      </c>
      <c r="E27" s="281"/>
      <c r="F27" s="281"/>
      <c r="G27" s="281"/>
      <c r="H27" s="281"/>
      <c r="I27" s="281"/>
      <c r="J27" s="76"/>
      <c r="K27" s="78"/>
      <c r="L27" s="67"/>
      <c r="M27" s="67"/>
      <c r="N27" s="68" t="str">
        <f>IF($L$17=1, IF(OR(K27=1,K27=0,K27=""),"Hợp lệ", "Sai"), IF(K27="","Hợp lệ","Sai"))</f>
        <v>Hợp lệ</v>
      </c>
      <c r="O27" s="74"/>
      <c r="P27" s="74"/>
      <c r="Q27" s="74"/>
      <c r="R27" s="74"/>
      <c r="S27" s="74"/>
      <c r="T27" s="74"/>
      <c r="U27" s="75"/>
    </row>
    <row r="28" spans="1:21" x14ac:dyDescent="0.25">
      <c r="A28" s="69"/>
      <c r="B28" s="70"/>
      <c r="C28" s="71"/>
      <c r="D28" s="280" t="s">
        <v>63</v>
      </c>
      <c r="E28" s="281"/>
      <c r="F28" s="281"/>
      <c r="G28" s="281"/>
      <c r="H28" s="281"/>
      <c r="I28" s="281"/>
      <c r="J28" s="76"/>
      <c r="K28" s="78"/>
      <c r="L28" s="67"/>
      <c r="M28" s="67"/>
      <c r="N28" s="68" t="str">
        <f>IF($L$17=1, IF(OR(K28=1,K28=0,K28=""),"Hợp lệ", "Sai"), IF(K28="","Hợp lệ","Sai"))</f>
        <v>Hợp lệ</v>
      </c>
      <c r="O28" s="74"/>
      <c r="P28" s="74"/>
      <c r="Q28" s="74"/>
      <c r="R28" s="74"/>
      <c r="S28" s="74"/>
      <c r="T28" s="74"/>
      <c r="U28" s="75"/>
    </row>
    <row r="29" spans="1:21" x14ac:dyDescent="0.25">
      <c r="A29" s="69"/>
      <c r="B29" s="70"/>
      <c r="C29" s="71"/>
      <c r="D29" s="280" t="s">
        <v>72</v>
      </c>
      <c r="E29" s="281"/>
      <c r="F29" s="281"/>
      <c r="G29" s="281"/>
      <c r="H29" s="281"/>
      <c r="I29" s="281"/>
      <c r="J29" s="76"/>
      <c r="K29" s="78"/>
      <c r="L29" s="67"/>
      <c r="M29" s="67"/>
      <c r="N29" s="68" t="str">
        <f>IF($L$17=1, IF(OR(K29=1,K29=0,K29=""),"Hợp lệ", "Sai"), IF(K29="","Hợp lệ","Sai"))</f>
        <v>Hợp lệ</v>
      </c>
      <c r="O29" s="74"/>
      <c r="P29" s="74"/>
      <c r="Q29" s="74"/>
      <c r="R29" s="74"/>
      <c r="S29" s="74"/>
      <c r="T29" s="74"/>
      <c r="U29" s="75"/>
    </row>
    <row r="30" spans="1:21" ht="15.75" thickBot="1" x14ac:dyDescent="0.3">
      <c r="A30" s="69"/>
      <c r="B30" s="70"/>
      <c r="C30" s="71"/>
      <c r="D30" s="297" t="s">
        <v>64</v>
      </c>
      <c r="E30" s="298"/>
      <c r="F30" s="298"/>
      <c r="G30" s="298"/>
      <c r="H30" s="298"/>
      <c r="I30" s="298"/>
      <c r="J30" s="79"/>
      <c r="K30" s="80"/>
      <c r="L30" s="67"/>
      <c r="M30" s="67"/>
      <c r="N30" s="68" t="str">
        <f>IF($L$17=1, IF(OR(K30=1,K30=0,K30=""),"Hợp lệ", "Sai"), IF(K30="","Hợp lệ","Sai"))</f>
        <v>Hợp lệ</v>
      </c>
      <c r="O30" s="74"/>
      <c r="P30" s="74"/>
      <c r="Q30" s="74"/>
      <c r="R30" s="74"/>
      <c r="S30" s="74"/>
      <c r="T30" s="74"/>
      <c r="U30" s="75"/>
    </row>
    <row r="31" spans="1:21" ht="15.75" thickBot="1" x14ac:dyDescent="0.3">
      <c r="A31" s="9"/>
      <c r="B31" s="55"/>
      <c r="C31" s="19">
        <v>6</v>
      </c>
      <c r="D31" s="299" t="s">
        <v>85</v>
      </c>
      <c r="E31" s="299"/>
      <c r="F31" s="299"/>
      <c r="G31" s="299"/>
      <c r="H31" s="299"/>
      <c r="I31" s="299"/>
      <c r="J31" s="299"/>
      <c r="K31" s="264"/>
      <c r="L31" s="264"/>
      <c r="M31" s="67"/>
      <c r="N31" s="81" t="str">
        <f>IF(AND($L$17=1,K32+K33+K34=0),"Hãy tự đánh giá", "")</f>
        <v/>
      </c>
      <c r="O31" s="22"/>
      <c r="P31" s="22"/>
      <c r="Q31" s="22"/>
      <c r="R31" s="22"/>
      <c r="S31" s="22"/>
      <c r="T31" s="22"/>
      <c r="U31" s="57"/>
    </row>
    <row r="32" spans="1:21" x14ac:dyDescent="0.25">
      <c r="A32" s="69"/>
      <c r="B32" s="70"/>
      <c r="C32" s="71"/>
      <c r="D32" s="278" t="s">
        <v>37</v>
      </c>
      <c r="E32" s="279"/>
      <c r="F32" s="279"/>
      <c r="G32" s="279"/>
      <c r="H32" s="279"/>
      <c r="I32" s="279"/>
      <c r="J32" s="279"/>
      <c r="K32" s="77"/>
      <c r="L32" s="67"/>
      <c r="M32" s="67"/>
      <c r="N32" s="68" t="str">
        <f>IF($L$17=1, IF(OR(K32=1,K32=0,K32=""),"Hợp lệ", "Sai"),IF(K32="","Hợp lệ","Sai"))</f>
        <v>Hợp lệ</v>
      </c>
      <c r="O32" s="74"/>
      <c r="P32" s="74"/>
      <c r="Q32" s="74"/>
      <c r="R32" s="74"/>
      <c r="S32" s="74"/>
      <c r="T32" s="74"/>
      <c r="U32" s="75"/>
    </row>
    <row r="33" spans="1:21" x14ac:dyDescent="0.25">
      <c r="A33" s="69"/>
      <c r="B33" s="70"/>
      <c r="C33" s="71"/>
      <c r="D33" s="280" t="s">
        <v>38</v>
      </c>
      <c r="E33" s="281"/>
      <c r="F33" s="281"/>
      <c r="G33" s="281"/>
      <c r="H33" s="281"/>
      <c r="I33" s="281"/>
      <c r="J33" s="281"/>
      <c r="K33" s="78"/>
      <c r="L33" s="67"/>
      <c r="M33" s="67"/>
      <c r="N33" s="68" t="str">
        <f>IF($L$17=1, IF(OR(K33=1,K33=0,K33=""),IF(K32+K33&gt;1,"Chỉ chọn 1 đáp án","Hợp lệ"), "Sai"),IF(K33="","Hợp lệ","Sai"))</f>
        <v>Hợp lệ</v>
      </c>
      <c r="O33" s="74"/>
      <c r="P33" s="74"/>
      <c r="Q33" s="74"/>
      <c r="R33" s="74"/>
      <c r="S33" s="74"/>
      <c r="T33" s="74"/>
      <c r="U33" s="75"/>
    </row>
    <row r="34" spans="1:21" ht="15.75" thickBot="1" x14ac:dyDescent="0.3">
      <c r="A34" s="69"/>
      <c r="B34" s="70"/>
      <c r="C34" s="71"/>
      <c r="D34" s="297" t="s">
        <v>39</v>
      </c>
      <c r="E34" s="298"/>
      <c r="F34" s="298"/>
      <c r="G34" s="298"/>
      <c r="H34" s="298"/>
      <c r="I34" s="298"/>
      <c r="J34" s="298"/>
      <c r="K34" s="80"/>
      <c r="L34" s="67"/>
      <c r="M34" s="67"/>
      <c r="N34" s="68" t="str">
        <f>IF($L$17=1, IF(OR(K34=1,K34=0,K34=""),IF(K32+K33+K34&gt;1,"Chỉ chọn 1 đáp án","Hợp lệ"), "Sai"),IF(K34="","Hợp lệ","Sai"))</f>
        <v>Hợp lệ</v>
      </c>
      <c r="O34" s="74"/>
      <c r="P34" s="74"/>
      <c r="Q34" s="74"/>
      <c r="R34" s="74"/>
      <c r="S34" s="74"/>
      <c r="T34" s="74"/>
      <c r="U34" s="75"/>
    </row>
    <row r="35" spans="1:21" ht="15.75" thickBot="1" x14ac:dyDescent="0.3">
      <c r="A35" s="69"/>
      <c r="B35" s="70"/>
      <c r="C35" s="71"/>
      <c r="D35" s="82"/>
      <c r="E35" s="82"/>
      <c r="F35" s="82"/>
      <c r="G35" s="82"/>
      <c r="H35" s="82"/>
      <c r="I35" s="82"/>
      <c r="J35" s="82"/>
      <c r="K35" s="67"/>
      <c r="L35" s="67"/>
      <c r="M35" s="67"/>
      <c r="N35" s="68"/>
      <c r="O35" s="74"/>
      <c r="P35" s="74"/>
      <c r="Q35" s="74"/>
      <c r="R35" s="74"/>
      <c r="S35" s="74"/>
      <c r="T35" s="74"/>
      <c r="U35" s="75"/>
    </row>
    <row r="36" spans="1:21" ht="15.75" thickBot="1" x14ac:dyDescent="0.3">
      <c r="A36" s="9"/>
      <c r="B36" s="55"/>
      <c r="C36" s="19">
        <v>7</v>
      </c>
      <c r="D36" s="264" t="s">
        <v>86</v>
      </c>
      <c r="E36" s="264"/>
      <c r="F36" s="264"/>
      <c r="G36" s="264"/>
      <c r="H36" s="264"/>
      <c r="I36" s="264"/>
      <c r="J36" s="264"/>
      <c r="K36" s="264"/>
      <c r="L36" s="83"/>
      <c r="M36" s="67"/>
      <c r="N36" s="81" t="str">
        <f>IF(L17=1, IF(L36&gt;0, "Hợp lệ", "Hãy tự đánh giá"),IF(L36&gt;0,"Sai","Hợp lệ"))</f>
        <v>Hợp lệ</v>
      </c>
      <c r="O36" s="22"/>
      <c r="P36" s="22"/>
      <c r="Q36" s="22"/>
      <c r="R36" s="22"/>
      <c r="S36" s="22"/>
      <c r="T36" s="22"/>
      <c r="U36" s="57"/>
    </row>
    <row r="37" spans="1:21" x14ac:dyDescent="0.25">
      <c r="A37" s="9"/>
      <c r="B37" s="55"/>
      <c r="C37" s="19"/>
      <c r="D37" s="34"/>
      <c r="E37" s="34"/>
      <c r="F37" s="34"/>
      <c r="G37" s="34"/>
      <c r="H37" s="34"/>
      <c r="I37" s="34"/>
      <c r="J37" s="34"/>
      <c r="K37" s="34"/>
      <c r="L37" s="84"/>
      <c r="M37" s="67"/>
      <c r="N37" s="21"/>
      <c r="O37" s="22"/>
      <c r="P37" s="22"/>
      <c r="Q37" s="22"/>
      <c r="R37" s="22"/>
      <c r="S37" s="22"/>
      <c r="T37" s="22"/>
      <c r="U37" s="57"/>
    </row>
    <row r="38" spans="1:21" ht="15.75" thickBot="1" x14ac:dyDescent="0.3">
      <c r="A38" s="9"/>
      <c r="B38" s="85" t="s">
        <v>304</v>
      </c>
      <c r="C38" s="14"/>
      <c r="D38" s="34"/>
      <c r="E38" s="34"/>
      <c r="F38" s="34"/>
      <c r="G38" s="34"/>
      <c r="H38" s="34"/>
      <c r="I38" s="34"/>
      <c r="J38" s="34"/>
      <c r="K38" s="34"/>
      <c r="L38" s="26"/>
      <c r="M38" s="67"/>
      <c r="N38" s="21"/>
      <c r="O38" s="22"/>
      <c r="P38" s="22"/>
      <c r="Q38" s="22"/>
      <c r="R38" s="22"/>
      <c r="S38" s="22"/>
      <c r="T38" s="22"/>
      <c r="U38" s="15"/>
    </row>
    <row r="39" spans="1:21" ht="15.75" thickBot="1" x14ac:dyDescent="0.3">
      <c r="A39" s="9"/>
      <c r="B39" s="85"/>
      <c r="C39" s="14">
        <v>8</v>
      </c>
      <c r="D39" s="264" t="s">
        <v>100</v>
      </c>
      <c r="E39" s="264"/>
      <c r="F39" s="264"/>
      <c r="G39" s="264"/>
      <c r="H39" s="264"/>
      <c r="I39" s="264"/>
      <c r="J39" s="264"/>
      <c r="K39" s="264"/>
      <c r="L39" s="86"/>
      <c r="M39" s="86" t="s">
        <v>278</v>
      </c>
      <c r="N39" s="21" t="str">
        <f>IF(OR(L39=1,L39=0,L39=""),"Hợp lệ","Sai")</f>
        <v>Hợp lệ</v>
      </c>
      <c r="O39" s="22"/>
      <c r="P39" s="22"/>
      <c r="Q39" s="22"/>
      <c r="R39" s="22"/>
      <c r="S39" s="22"/>
      <c r="T39" s="22"/>
      <c r="U39" s="15"/>
    </row>
    <row r="40" spans="1:21" ht="15.75" thickBot="1" x14ac:dyDescent="0.3">
      <c r="A40" s="9"/>
      <c r="B40" s="85"/>
      <c r="C40" s="19">
        <v>9</v>
      </c>
      <c r="D40" s="264" t="s">
        <v>101</v>
      </c>
      <c r="E40" s="264"/>
      <c r="F40" s="264"/>
      <c r="G40" s="264"/>
      <c r="H40" s="264"/>
      <c r="I40" s="264"/>
      <c r="J40" s="264"/>
      <c r="K40" s="264"/>
      <c r="L40" s="86"/>
      <c r="M40" s="26"/>
      <c r="N40" s="21" t="str">
        <f>IF(L40+1&gt;0,"Hợp lệ", "Sai")</f>
        <v>Hợp lệ</v>
      </c>
      <c r="O40" s="22"/>
      <c r="P40" s="22"/>
      <c r="Q40" s="22"/>
      <c r="R40" s="22"/>
      <c r="S40" s="22"/>
      <c r="T40" s="22"/>
      <c r="U40" s="20"/>
    </row>
    <row r="41" spans="1:21" ht="15.75" thickBot="1" x14ac:dyDescent="0.3">
      <c r="A41" s="9"/>
      <c r="B41" s="85"/>
      <c r="C41" s="19">
        <v>10</v>
      </c>
      <c r="D41" s="264" t="s">
        <v>102</v>
      </c>
      <c r="E41" s="264"/>
      <c r="F41" s="264"/>
      <c r="G41" s="264"/>
      <c r="H41" s="264"/>
      <c r="I41" s="264"/>
      <c r="J41" s="264"/>
      <c r="K41" s="264"/>
      <c r="L41" s="86"/>
      <c r="M41" s="87"/>
      <c r="N41" s="21" t="str">
        <f>IF(L41+1&gt;0,"Hợp lệ", "Sai")</f>
        <v>Hợp lệ</v>
      </c>
      <c r="O41" s="22"/>
      <c r="P41" s="22"/>
      <c r="Q41" s="22"/>
      <c r="R41" s="22"/>
      <c r="S41" s="22"/>
      <c r="T41" s="22"/>
      <c r="U41" s="20"/>
    </row>
    <row r="42" spans="1:21" ht="15.75" thickBot="1" x14ac:dyDescent="0.3">
      <c r="A42" s="9"/>
      <c r="B42" s="55"/>
      <c r="C42" s="19">
        <v>11</v>
      </c>
      <c r="D42" s="264" t="s">
        <v>87</v>
      </c>
      <c r="E42" s="264"/>
      <c r="F42" s="264"/>
      <c r="G42" s="264"/>
      <c r="H42" s="264"/>
      <c r="I42" s="264"/>
      <c r="J42" s="264"/>
      <c r="K42" s="264"/>
      <c r="L42" s="86"/>
      <c r="M42" s="86" t="s">
        <v>278</v>
      </c>
      <c r="N42" s="21" t="str">
        <f>IF(OR(L42=1,L42=0,L42=""),"Hợp lệ","Sai")</f>
        <v>Hợp lệ</v>
      </c>
      <c r="O42" s="22"/>
      <c r="P42" s="22"/>
      <c r="Q42" s="22"/>
      <c r="R42" s="22"/>
      <c r="S42" s="22"/>
      <c r="T42" s="22"/>
      <c r="U42" s="20"/>
    </row>
    <row r="43" spans="1:21" x14ac:dyDescent="0.25">
      <c r="A43" s="9"/>
      <c r="B43" s="55"/>
      <c r="C43" s="19"/>
      <c r="D43" s="291" t="s">
        <v>35</v>
      </c>
      <c r="E43" s="292"/>
      <c r="F43" s="292"/>
      <c r="G43" s="292"/>
      <c r="H43" s="292"/>
      <c r="I43" s="292"/>
      <c r="J43" s="293"/>
      <c r="K43" s="88"/>
      <c r="L43" s="89"/>
      <c r="M43" s="87"/>
      <c r="N43" s="21" t="str">
        <f>IF($L$42=1,IF(OR(K43=1,K43=0,K43=""),"Hợp lệ","Sai"),IF(K43="","Hợp lệ", "Sai"))</f>
        <v>Hợp lệ</v>
      </c>
      <c r="O43" s="22"/>
      <c r="P43" s="22"/>
      <c r="Q43" s="22"/>
      <c r="R43" s="22"/>
      <c r="S43" s="22"/>
      <c r="T43" s="22"/>
      <c r="U43" s="20"/>
    </row>
    <row r="44" spans="1:21" x14ac:dyDescent="0.25">
      <c r="A44" s="9"/>
      <c r="B44" s="55"/>
      <c r="C44" s="19"/>
      <c r="D44" s="294" t="s">
        <v>49</v>
      </c>
      <c r="E44" s="295"/>
      <c r="F44" s="295"/>
      <c r="G44" s="295"/>
      <c r="H44" s="295"/>
      <c r="I44" s="295"/>
      <c r="J44" s="296"/>
      <c r="K44" s="90"/>
      <c r="L44" s="89"/>
      <c r="M44" s="87"/>
      <c r="N44" s="21" t="str">
        <f>IF($L$42=1,IF(OR(K44=1,K44=0,K44=""),"Hợp lệ","Sai"),IF(K44="","Hợp lệ", "Sai"))</f>
        <v>Hợp lệ</v>
      </c>
      <c r="O44" s="22"/>
      <c r="P44" s="22"/>
      <c r="Q44" s="22"/>
      <c r="R44" s="22"/>
      <c r="S44" s="22"/>
      <c r="T44" s="22"/>
      <c r="U44" s="20"/>
    </row>
    <row r="45" spans="1:21" ht="15.75" thickBot="1" x14ac:dyDescent="0.3">
      <c r="A45" s="9"/>
      <c r="B45" s="55"/>
      <c r="C45" s="19"/>
      <c r="D45" s="294" t="s">
        <v>36</v>
      </c>
      <c r="E45" s="295"/>
      <c r="F45" s="295"/>
      <c r="G45" s="295"/>
      <c r="H45" s="295"/>
      <c r="I45" s="295"/>
      <c r="J45" s="296"/>
      <c r="K45" s="91"/>
      <c r="L45" s="89"/>
      <c r="M45" s="87"/>
      <c r="N45" s="21" t="str">
        <f>IF($L$42=1,IF(OR(K45=1,K45=0,K45=""),"Hợp lệ","Sai"),IF(K45="","Hợp lệ", "Sai"))</f>
        <v>Hợp lệ</v>
      </c>
      <c r="O45" s="22"/>
      <c r="P45" s="22"/>
      <c r="Q45" s="22"/>
      <c r="R45" s="22"/>
      <c r="S45" s="22"/>
      <c r="T45" s="22"/>
      <c r="U45" s="20"/>
    </row>
    <row r="46" spans="1:21" x14ac:dyDescent="0.25">
      <c r="A46" s="9"/>
      <c r="B46" s="55"/>
      <c r="C46" s="38">
        <v>12</v>
      </c>
      <c r="D46" s="271" t="s">
        <v>103</v>
      </c>
      <c r="E46" s="271"/>
      <c r="F46" s="271"/>
      <c r="G46" s="271"/>
      <c r="H46" s="271"/>
      <c r="I46" s="271"/>
      <c r="J46" s="271"/>
      <c r="K46" s="271"/>
      <c r="L46" s="271"/>
      <c r="M46" s="87"/>
      <c r="N46" s="21"/>
      <c r="O46" s="22"/>
      <c r="P46" s="22"/>
      <c r="Q46" s="22"/>
      <c r="R46" s="22"/>
      <c r="S46" s="22"/>
      <c r="T46" s="22"/>
      <c r="U46" s="20"/>
    </row>
    <row r="47" spans="1:21" x14ac:dyDescent="0.25">
      <c r="A47" s="9"/>
      <c r="B47" s="55"/>
      <c r="C47" s="19"/>
      <c r="D47" s="294" t="s">
        <v>283</v>
      </c>
      <c r="E47" s="295"/>
      <c r="F47" s="295"/>
      <c r="G47" s="295"/>
      <c r="H47" s="295"/>
      <c r="I47" s="295"/>
      <c r="J47" s="296"/>
      <c r="K47" s="90"/>
      <c r="L47" s="26"/>
      <c r="M47" s="87"/>
      <c r="N47" s="21" t="str">
        <f>IF($L$42=1,IF(OR(K47=1,K47=0,K47=""),"Hợp lệ","Sai"),IF(K47="","Hợp lệ", "Sai"))</f>
        <v>Hợp lệ</v>
      </c>
      <c r="O47" s="22"/>
      <c r="P47" s="22"/>
      <c r="Q47" s="22"/>
      <c r="R47" s="22"/>
      <c r="S47" s="22"/>
      <c r="T47" s="22"/>
      <c r="U47" s="20"/>
    </row>
    <row r="48" spans="1:21" ht="15.75" thickBot="1" x14ac:dyDescent="0.3">
      <c r="A48" s="9"/>
      <c r="B48" s="55"/>
      <c r="C48" s="19"/>
      <c r="D48" s="307" t="s">
        <v>59</v>
      </c>
      <c r="E48" s="308"/>
      <c r="F48" s="308"/>
      <c r="G48" s="308"/>
      <c r="H48" s="308"/>
      <c r="I48" s="308"/>
      <c r="J48" s="309"/>
      <c r="K48" s="91"/>
      <c r="L48" s="26"/>
      <c r="M48" s="87"/>
      <c r="N48" s="21" t="str">
        <f>IF($L$42=1,IF(OR(K48=1,K48=0,K48=""),"Hợp lệ","Sai"),IF(K48="","Hợp lệ", "Sai"))</f>
        <v>Hợp lệ</v>
      </c>
      <c r="O48" s="22"/>
      <c r="P48" s="22"/>
      <c r="Q48" s="22"/>
      <c r="R48" s="22"/>
      <c r="S48" s="22"/>
      <c r="T48" s="22"/>
      <c r="U48" s="20"/>
    </row>
    <row r="49" spans="1:21" ht="15.75" thickBot="1" x14ac:dyDescent="0.3">
      <c r="A49" s="9"/>
      <c r="B49" s="55"/>
      <c r="C49" s="19"/>
      <c r="D49" s="34"/>
      <c r="E49" s="34"/>
      <c r="F49" s="34"/>
      <c r="G49" s="34"/>
      <c r="H49" s="34"/>
      <c r="I49" s="34"/>
      <c r="J49" s="34"/>
      <c r="K49" s="92"/>
      <c r="L49" s="26"/>
      <c r="M49" s="93"/>
      <c r="N49" s="21"/>
      <c r="O49" s="22"/>
      <c r="P49" s="22"/>
      <c r="Q49" s="22"/>
      <c r="R49" s="22"/>
      <c r="S49" s="22"/>
      <c r="T49" s="22"/>
      <c r="U49" s="20"/>
    </row>
    <row r="50" spans="1:21" ht="15.75" thickBot="1" x14ac:dyDescent="0.3">
      <c r="A50" s="9"/>
      <c r="B50" s="55"/>
      <c r="C50" s="19">
        <v>13</v>
      </c>
      <c r="D50" s="94" t="s">
        <v>104</v>
      </c>
      <c r="E50" s="94"/>
      <c r="F50" s="94"/>
      <c r="G50" s="94"/>
      <c r="H50" s="94"/>
      <c r="I50" s="94" t="s">
        <v>105</v>
      </c>
      <c r="J50" s="94"/>
      <c r="K50" s="86"/>
      <c r="L50" s="9"/>
      <c r="M50" s="26"/>
      <c r="N50" s="21" t="str">
        <f>IF(K50+1&gt;0, "Hợp lệ", "Sai")</f>
        <v>Hợp lệ</v>
      </c>
      <c r="O50" s="22"/>
      <c r="P50" s="22"/>
      <c r="Q50" s="22"/>
      <c r="R50" s="22"/>
      <c r="S50" s="22"/>
      <c r="T50" s="22"/>
      <c r="U50" s="20"/>
    </row>
    <row r="51" spans="1:21" ht="15.75" thickBot="1" x14ac:dyDescent="0.3">
      <c r="A51" s="9"/>
      <c r="B51" s="55"/>
      <c r="C51" s="19"/>
      <c r="D51" s="34"/>
      <c r="E51" s="34"/>
      <c r="F51" s="34"/>
      <c r="G51" s="34"/>
      <c r="H51" s="34"/>
      <c r="I51" s="94" t="s">
        <v>106</v>
      </c>
      <c r="J51" s="34"/>
      <c r="K51" s="86"/>
      <c r="L51" s="26"/>
      <c r="M51" s="87"/>
      <c r="N51" s="21" t="str">
        <f>IF(K51+1&gt;0, "Hợp lệ", "Sai")</f>
        <v>Hợp lệ</v>
      </c>
      <c r="O51" s="22"/>
      <c r="P51" s="22"/>
      <c r="Q51" s="22"/>
      <c r="R51" s="22"/>
      <c r="S51" s="22"/>
      <c r="T51" s="22"/>
      <c r="U51" s="20"/>
    </row>
    <row r="52" spans="1:21" x14ac:dyDescent="0.25">
      <c r="A52" s="9"/>
      <c r="B52" s="55"/>
      <c r="C52" s="19"/>
      <c r="D52" s="34"/>
      <c r="E52" s="34"/>
      <c r="F52" s="34"/>
      <c r="G52" s="34"/>
      <c r="H52" s="34"/>
      <c r="I52" s="94"/>
      <c r="J52" s="34"/>
      <c r="K52" s="34"/>
      <c r="L52" s="26"/>
      <c r="M52" s="87"/>
      <c r="N52" s="21"/>
      <c r="O52" s="22"/>
      <c r="P52" s="22"/>
      <c r="Q52" s="22"/>
      <c r="R52" s="22"/>
      <c r="S52" s="22"/>
      <c r="T52" s="22"/>
      <c r="U52" s="20"/>
    </row>
    <row r="53" spans="1:21" ht="15.75" thickBot="1" x14ac:dyDescent="0.3">
      <c r="A53" s="9"/>
      <c r="B53" s="55"/>
      <c r="C53" s="19">
        <v>14</v>
      </c>
      <c r="D53" s="264" t="s">
        <v>88</v>
      </c>
      <c r="E53" s="264"/>
      <c r="F53" s="264"/>
      <c r="G53" s="264"/>
      <c r="H53" s="264"/>
      <c r="I53" s="264"/>
      <c r="J53" s="264"/>
      <c r="K53" s="264"/>
      <c r="L53" s="264"/>
      <c r="M53" s="87"/>
      <c r="N53" s="21"/>
      <c r="O53" s="22"/>
      <c r="P53" s="22"/>
      <c r="Q53" s="22"/>
      <c r="R53" s="22"/>
      <c r="S53" s="22"/>
      <c r="T53" s="22"/>
      <c r="U53" s="20"/>
    </row>
    <row r="54" spans="1:21" ht="15.75" thickBot="1" x14ac:dyDescent="0.3">
      <c r="A54" s="9"/>
      <c r="B54" s="55"/>
      <c r="C54" s="19"/>
      <c r="D54" s="310" t="s">
        <v>247</v>
      </c>
      <c r="E54" s="311"/>
      <c r="F54" s="312"/>
      <c r="G54" s="313" t="s">
        <v>305</v>
      </c>
      <c r="H54" s="314"/>
      <c r="I54" s="315" t="s">
        <v>306</v>
      </c>
      <c r="J54" s="258"/>
      <c r="K54" s="313" t="s">
        <v>307</v>
      </c>
      <c r="L54" s="314"/>
      <c r="M54" s="87"/>
      <c r="N54" s="21"/>
      <c r="O54" s="22"/>
      <c r="P54" s="22"/>
      <c r="Q54" s="22"/>
      <c r="R54" s="22"/>
      <c r="S54" s="22"/>
      <c r="T54" s="22"/>
      <c r="U54" s="20"/>
    </row>
    <row r="55" spans="1:21" ht="21" customHeight="1" thickBot="1" x14ac:dyDescent="0.3">
      <c r="A55" s="9"/>
      <c r="B55" s="55"/>
      <c r="C55" s="19"/>
      <c r="D55" s="300" t="s">
        <v>65</v>
      </c>
      <c r="E55" s="301"/>
      <c r="F55" s="302"/>
      <c r="G55" s="303"/>
      <c r="H55" s="304"/>
      <c r="I55" s="303"/>
      <c r="J55" s="304"/>
      <c r="K55" s="303"/>
      <c r="L55" s="304"/>
      <c r="M55" s="86" t="s">
        <v>278</v>
      </c>
      <c r="N55" s="95" t="str">
        <f>IF(OR(G55=1,G55=0,G55=""),"Hợp lệ","Sai")</f>
        <v>Hợp lệ</v>
      </c>
      <c r="O55" s="95" t="str">
        <f>IF(OR(I55=1,I55=0,I55=""),"Hợp lệ","Sai")</f>
        <v>Hợp lệ</v>
      </c>
      <c r="P55" s="95" t="str">
        <f>IF(OR(K55=1,K55=0,K55=""),"Hợp lệ","Sai")</f>
        <v>Hợp lệ</v>
      </c>
      <c r="Q55" s="22"/>
      <c r="R55" s="22"/>
      <c r="S55" s="22"/>
      <c r="T55" s="22"/>
      <c r="U55" s="20"/>
    </row>
    <row r="56" spans="1:21" ht="24" customHeight="1" thickBot="1" x14ac:dyDescent="0.3">
      <c r="A56" s="9"/>
      <c r="B56" s="55"/>
      <c r="C56" s="19"/>
      <c r="D56" s="300" t="s">
        <v>48</v>
      </c>
      <c r="E56" s="301"/>
      <c r="F56" s="302"/>
      <c r="G56" s="305"/>
      <c r="H56" s="306"/>
      <c r="I56" s="305"/>
      <c r="J56" s="306"/>
      <c r="K56" s="305"/>
      <c r="L56" s="306"/>
      <c r="M56" s="86" t="s">
        <v>278</v>
      </c>
      <c r="N56" s="95" t="str">
        <f>IF(G55=0, IF(OR(G56=1,G56=0,G56=""),"Hợp lệ","Sai"), IF(G56&gt;0,"Chỉ chọn 1 đáp án","Hợp lệ"))</f>
        <v>Hợp lệ</v>
      </c>
      <c r="O56" s="95" t="str">
        <f>IF(I55=0, IF(OR(I56=1,I56=0,I56=""),"Hợp lệ","Sai"), IF(I56&gt;0,"Chỉ chọn 1 đáp án","Hợp lệ"))</f>
        <v>Hợp lệ</v>
      </c>
      <c r="P56" s="95" t="str">
        <f>IF(K55=0, IF(OR(K56=1,K56=0,K56=""),"Hợp lệ","Sai"), IF(K56&gt;0,"Chỉ chọn 1 đáp án","Hợp lệ"))</f>
        <v>Hợp lệ</v>
      </c>
      <c r="Q56" s="22"/>
      <c r="R56" s="22"/>
      <c r="S56" s="22"/>
      <c r="T56" s="22"/>
      <c r="U56" s="20"/>
    </row>
    <row r="57" spans="1:21" ht="22.5" customHeight="1" thickBot="1" x14ac:dyDescent="0.3">
      <c r="A57" s="9"/>
      <c r="B57" s="55"/>
      <c r="C57" s="19"/>
      <c r="D57" s="319" t="s">
        <v>107</v>
      </c>
      <c r="E57" s="320"/>
      <c r="F57" s="321"/>
      <c r="G57" s="305"/>
      <c r="H57" s="306"/>
      <c r="I57" s="305"/>
      <c r="J57" s="306"/>
      <c r="K57" s="305"/>
      <c r="L57" s="306"/>
      <c r="M57" s="86" t="s">
        <v>278</v>
      </c>
      <c r="N57" s="95" t="str">
        <f>IF(AND(G55=0,G56=0), IF(OR(G57=1,G57=0,G57=""),"Hợp lệ","Sai"), IF(G57&gt;0,"Chỉ chọn 1 đáp án","Hợp lệ"))</f>
        <v>Hợp lệ</v>
      </c>
      <c r="O57" s="95" t="str">
        <f>IF(AND(I55=0,I56=0), IF(OR(I57=1,I57=0,I57=""),"Hợp lệ","Sai"), IF(I57&gt;0,"Chỉ chọn 1 đáp án","Hợp lệ"))</f>
        <v>Hợp lệ</v>
      </c>
      <c r="P57" s="95" t="str">
        <f>IF(AND(K55=0,K56=0), IF(OR(K57=1,K57=0,K57=""),"Hợp lệ","Sai"), IF(K57&gt;0,"Chỉ chọn 1 đáp án","Hợp lệ"))</f>
        <v>Hợp lệ</v>
      </c>
      <c r="Q57" s="22"/>
      <c r="R57" s="22"/>
      <c r="S57" s="22"/>
      <c r="T57" s="22"/>
      <c r="U57" s="20"/>
    </row>
    <row r="58" spans="1:21" ht="15.75" thickBot="1" x14ac:dyDescent="0.3">
      <c r="A58" s="9"/>
      <c r="B58" s="55"/>
      <c r="C58" s="19"/>
      <c r="D58" s="322" t="s">
        <v>108</v>
      </c>
      <c r="E58" s="323"/>
      <c r="F58" s="324"/>
      <c r="G58" s="325"/>
      <c r="H58" s="326"/>
      <c r="I58" s="325"/>
      <c r="J58" s="326"/>
      <c r="K58" s="325"/>
      <c r="L58" s="326"/>
      <c r="M58" s="86" t="s">
        <v>278</v>
      </c>
      <c r="N58" s="95" t="str">
        <f>IF(AND(G55=0,G56=0, G57=0), IF(OR(G58=1,G58=0,G58=""),"Hợp lệ","Sai"), IF(G58&gt;0,"Chỉ chọn 1 đáp án","Hợp lệ"))</f>
        <v>Hợp lệ</v>
      </c>
      <c r="O58" s="95" t="str">
        <f>IF(AND(I55=0,I56=0, I57=0), IF(OR(I58=1,I58=0,I58=""),"Hợp lệ","Sai"), IF(I58&gt;0,"Chỉ chọn 1 đáp án","Hợp lệ"))</f>
        <v>Hợp lệ</v>
      </c>
      <c r="P58" s="95" t="str">
        <f>IF(AND(K55=0,K56=0, K57=0), IF(OR(K58=1,K58=0,K58=""),"Hợp lệ","Sai"), IF(K58&gt;0,"Chỉ chọn 1 đáp án","Hợp lệ"))</f>
        <v>Hợp lệ</v>
      </c>
      <c r="Q58" s="22"/>
      <c r="R58" s="22"/>
      <c r="S58" s="22"/>
      <c r="T58" s="22"/>
      <c r="U58" s="20"/>
    </row>
    <row r="59" spans="1:21" x14ac:dyDescent="0.25">
      <c r="A59" s="9"/>
      <c r="B59" s="55"/>
      <c r="C59" s="19"/>
      <c r="D59" s="34"/>
      <c r="E59" s="34"/>
      <c r="F59" s="34"/>
      <c r="G59" s="34"/>
      <c r="H59" s="34"/>
      <c r="I59" s="34"/>
      <c r="J59" s="34"/>
      <c r="K59" s="34"/>
      <c r="L59" s="26"/>
      <c r="M59" s="3"/>
      <c r="N59" s="21"/>
      <c r="O59" s="22"/>
      <c r="P59" s="22"/>
      <c r="Q59" s="22"/>
      <c r="R59" s="22"/>
      <c r="S59" s="22"/>
      <c r="T59" s="22"/>
      <c r="U59" s="20"/>
    </row>
    <row r="60" spans="1:21" ht="15.75" thickBot="1" x14ac:dyDescent="0.3">
      <c r="A60" s="96"/>
      <c r="B60" s="85" t="s">
        <v>308</v>
      </c>
      <c r="C60" s="97"/>
      <c r="D60" s="98"/>
      <c r="E60" s="98"/>
      <c r="F60" s="98"/>
      <c r="G60" s="98"/>
      <c r="H60" s="98"/>
      <c r="I60" s="98"/>
      <c r="J60" s="98"/>
      <c r="K60" s="98"/>
      <c r="L60" s="87"/>
      <c r="M60" s="26"/>
      <c r="N60" s="99"/>
      <c r="O60" s="100"/>
      <c r="P60" s="100"/>
      <c r="Q60" s="100"/>
      <c r="R60" s="100"/>
      <c r="S60" s="100"/>
      <c r="T60" s="100"/>
      <c r="U60" s="101"/>
    </row>
    <row r="61" spans="1:21" ht="15.75" thickBot="1" x14ac:dyDescent="0.3">
      <c r="A61" s="96"/>
      <c r="B61" s="85"/>
      <c r="C61" s="14">
        <v>15</v>
      </c>
      <c r="D61" s="264" t="s">
        <v>258</v>
      </c>
      <c r="E61" s="264"/>
      <c r="F61" s="264"/>
      <c r="G61" s="264"/>
      <c r="H61" s="264"/>
      <c r="I61" s="264"/>
      <c r="J61" s="264"/>
      <c r="K61" s="316"/>
      <c r="L61" s="86"/>
      <c r="M61" s="86" t="s">
        <v>278</v>
      </c>
      <c r="N61" s="21" t="str">
        <f t="shared" ref="N61:N66" si="3">IF(L61+1&gt;0, "Hợp lệ", "Sai")</f>
        <v>Hợp lệ</v>
      </c>
      <c r="O61" s="100"/>
      <c r="P61" s="100"/>
      <c r="Q61" s="100"/>
      <c r="R61" s="100"/>
      <c r="S61" s="100"/>
      <c r="T61" s="100"/>
      <c r="U61" s="101"/>
    </row>
    <row r="62" spans="1:21" ht="15.75" thickBot="1" x14ac:dyDescent="0.3">
      <c r="A62" s="96"/>
      <c r="B62" s="85"/>
      <c r="C62" s="14"/>
      <c r="D62" s="264" t="s">
        <v>259</v>
      </c>
      <c r="E62" s="264"/>
      <c r="F62" s="264"/>
      <c r="G62" s="264"/>
      <c r="H62" s="264"/>
      <c r="I62" s="264"/>
      <c r="J62" s="264"/>
      <c r="K62" s="316"/>
      <c r="L62" s="86"/>
      <c r="M62" s="86" t="s">
        <v>278</v>
      </c>
      <c r="N62" s="21" t="str">
        <f t="shared" si="3"/>
        <v>Hợp lệ</v>
      </c>
      <c r="O62" s="100"/>
      <c r="P62" s="100"/>
      <c r="Q62" s="100"/>
      <c r="R62" s="100"/>
      <c r="S62" s="100"/>
      <c r="T62" s="100"/>
      <c r="U62" s="101"/>
    </row>
    <row r="63" spans="1:21" ht="15.75" thickBot="1" x14ac:dyDescent="0.3">
      <c r="A63" s="9"/>
      <c r="B63" s="85"/>
      <c r="C63" s="102">
        <v>16</v>
      </c>
      <c r="D63" s="36" t="s">
        <v>260</v>
      </c>
      <c r="E63" s="9"/>
      <c r="F63" s="9"/>
      <c r="G63" s="9"/>
      <c r="H63" s="9"/>
      <c r="I63" s="9"/>
      <c r="J63" s="9"/>
      <c r="K63" s="9"/>
      <c r="L63" s="86"/>
      <c r="M63" s="86" t="s">
        <v>278</v>
      </c>
      <c r="N63" s="21" t="str">
        <f t="shared" si="3"/>
        <v>Hợp lệ</v>
      </c>
      <c r="O63" s="22"/>
      <c r="P63" s="22"/>
      <c r="Q63" s="22"/>
      <c r="R63" s="22"/>
      <c r="S63" s="22"/>
      <c r="T63" s="22"/>
      <c r="U63" s="15"/>
    </row>
    <row r="64" spans="1:21" ht="15.75" thickBot="1" x14ac:dyDescent="0.3">
      <c r="A64" s="9"/>
      <c r="B64" s="85"/>
      <c r="C64" s="14"/>
      <c r="D64" s="271" t="s">
        <v>261</v>
      </c>
      <c r="E64" s="271"/>
      <c r="F64" s="271"/>
      <c r="G64" s="271"/>
      <c r="H64" s="271"/>
      <c r="I64" s="271"/>
      <c r="J64" s="271"/>
      <c r="K64" s="272"/>
      <c r="L64" s="86"/>
      <c r="M64" s="86" t="s">
        <v>278</v>
      </c>
      <c r="N64" s="21" t="str">
        <f t="shared" si="3"/>
        <v>Hợp lệ</v>
      </c>
      <c r="O64" s="22"/>
      <c r="P64" s="22"/>
      <c r="Q64" s="22"/>
      <c r="R64" s="22"/>
      <c r="S64" s="22"/>
      <c r="T64" s="22"/>
      <c r="U64" s="15"/>
    </row>
    <row r="65" spans="1:21" ht="15.75" thickBot="1" x14ac:dyDescent="0.3">
      <c r="A65" s="9"/>
      <c r="B65" s="85"/>
      <c r="C65" s="14">
        <v>17</v>
      </c>
      <c r="D65" s="317" t="s">
        <v>109</v>
      </c>
      <c r="E65" s="317"/>
      <c r="F65" s="317"/>
      <c r="G65" s="317"/>
      <c r="H65" s="317"/>
      <c r="I65" s="317"/>
      <c r="J65" s="317"/>
      <c r="K65" s="318"/>
      <c r="L65" s="86"/>
      <c r="M65" s="86" t="s">
        <v>278</v>
      </c>
      <c r="N65" s="21" t="str">
        <f t="shared" si="3"/>
        <v>Hợp lệ</v>
      </c>
      <c r="O65" s="22"/>
      <c r="P65" s="22"/>
      <c r="Q65" s="22"/>
      <c r="R65" s="22"/>
      <c r="S65" s="22"/>
      <c r="T65" s="22"/>
      <c r="U65" s="15"/>
    </row>
    <row r="66" spans="1:21" ht="15.75" thickBot="1" x14ac:dyDescent="0.3">
      <c r="A66" s="9"/>
      <c r="B66" s="85"/>
      <c r="C66" s="14">
        <v>18</v>
      </c>
      <c r="D66" s="317" t="s">
        <v>309</v>
      </c>
      <c r="E66" s="317"/>
      <c r="F66" s="317"/>
      <c r="G66" s="317"/>
      <c r="H66" s="317"/>
      <c r="I66" s="317"/>
      <c r="J66" s="317"/>
      <c r="K66" s="318"/>
      <c r="L66" s="86"/>
      <c r="M66" s="86" t="s">
        <v>278</v>
      </c>
      <c r="N66" s="21" t="str">
        <f t="shared" si="3"/>
        <v>Hợp lệ</v>
      </c>
      <c r="O66" s="22"/>
      <c r="P66" s="22"/>
      <c r="Q66" s="22"/>
      <c r="R66" s="22"/>
      <c r="S66" s="22"/>
      <c r="T66" s="22"/>
      <c r="U66" s="15"/>
    </row>
    <row r="67" spans="1:21" ht="15.75" thickBot="1" x14ac:dyDescent="0.3">
      <c r="A67" s="9"/>
      <c r="B67" s="55"/>
      <c r="C67" s="14">
        <v>19</v>
      </c>
      <c r="D67" s="317" t="s">
        <v>110</v>
      </c>
      <c r="E67" s="317"/>
      <c r="F67" s="317"/>
      <c r="G67" s="317"/>
      <c r="H67" s="317"/>
      <c r="I67" s="317"/>
      <c r="J67" s="317"/>
      <c r="K67" s="318"/>
      <c r="L67" s="86"/>
      <c r="M67" s="86" t="s">
        <v>278</v>
      </c>
      <c r="N67" s="21" t="str">
        <f>IF(OR(L67=1,L67=0,L67=""),"Hợp lệ","Sai")</f>
        <v>Hợp lệ</v>
      </c>
      <c r="O67" s="22"/>
      <c r="P67" s="22"/>
      <c r="Q67" s="22"/>
      <c r="R67" s="22"/>
      <c r="S67" s="22"/>
      <c r="T67" s="22"/>
      <c r="U67" s="15"/>
    </row>
    <row r="68" spans="1:21" ht="15.75" thickBot="1" x14ac:dyDescent="0.3">
      <c r="A68" s="9"/>
      <c r="B68" s="55"/>
      <c r="C68" s="14">
        <v>20</v>
      </c>
      <c r="D68" s="317" t="s">
        <v>111</v>
      </c>
      <c r="E68" s="317"/>
      <c r="F68" s="317"/>
      <c r="G68" s="317"/>
      <c r="H68" s="317"/>
      <c r="I68" s="317"/>
      <c r="J68" s="317"/>
      <c r="K68" s="318"/>
      <c r="L68" s="86"/>
      <c r="M68" s="86" t="s">
        <v>278</v>
      </c>
      <c r="N68" s="21" t="str">
        <f>IF(OR(L68=1,L68=0,L68=""),"Hợp lệ","Sai")</f>
        <v>Hợp lệ</v>
      </c>
      <c r="O68" s="22"/>
      <c r="P68" s="22"/>
      <c r="Q68" s="22"/>
      <c r="R68" s="22"/>
      <c r="S68" s="22"/>
      <c r="T68" s="22"/>
      <c r="U68" s="15"/>
    </row>
    <row r="69" spans="1:21" x14ac:dyDescent="0.25">
      <c r="A69" s="1"/>
      <c r="B69" s="2"/>
      <c r="C69" s="3"/>
      <c r="D69" s="2"/>
      <c r="E69" s="2"/>
      <c r="F69" s="2"/>
      <c r="G69" s="2"/>
      <c r="H69" s="2"/>
      <c r="I69" s="2"/>
      <c r="J69" s="2"/>
      <c r="K69" s="2"/>
      <c r="L69" s="3"/>
      <c r="M69" s="103"/>
      <c r="N69" s="49"/>
      <c r="O69" s="50"/>
      <c r="P69" s="50"/>
      <c r="Q69" s="50"/>
      <c r="R69" s="50"/>
      <c r="S69" s="50"/>
      <c r="T69" s="50"/>
      <c r="U69" s="7"/>
    </row>
    <row r="70" spans="1:21" x14ac:dyDescent="0.25">
      <c r="A70" s="9"/>
      <c r="B70" s="52" t="s">
        <v>310</v>
      </c>
      <c r="C70" s="14"/>
      <c r="D70" s="34"/>
      <c r="E70" s="34"/>
      <c r="F70" s="34"/>
      <c r="G70" s="34"/>
      <c r="H70" s="34"/>
      <c r="I70" s="34"/>
      <c r="J70" s="34"/>
      <c r="K70" s="34"/>
      <c r="L70" s="26"/>
      <c r="M70" s="26"/>
      <c r="N70" s="21"/>
      <c r="O70" s="22"/>
      <c r="P70" s="22"/>
      <c r="Q70" s="22"/>
      <c r="R70" s="22"/>
      <c r="S70" s="22"/>
      <c r="T70" s="22"/>
      <c r="U70" s="15"/>
    </row>
    <row r="71" spans="1:21" ht="15.75" thickBot="1" x14ac:dyDescent="0.3">
      <c r="A71" s="9"/>
      <c r="B71" s="55"/>
      <c r="C71" s="19">
        <v>21</v>
      </c>
      <c r="D71" s="264" t="s">
        <v>89</v>
      </c>
      <c r="E71" s="264"/>
      <c r="F71" s="264"/>
      <c r="G71" s="264"/>
      <c r="H71" s="264"/>
      <c r="I71" s="264"/>
      <c r="J71" s="264"/>
      <c r="K71" s="264"/>
      <c r="L71" s="26"/>
      <c r="M71" s="26"/>
      <c r="N71" s="21"/>
      <c r="O71" s="22"/>
      <c r="P71" s="22"/>
      <c r="Q71" s="22"/>
      <c r="R71" s="22"/>
      <c r="S71" s="22"/>
      <c r="T71" s="22"/>
      <c r="U71" s="57"/>
    </row>
    <row r="72" spans="1:21" x14ac:dyDescent="0.25">
      <c r="A72" s="69"/>
      <c r="B72" s="70"/>
      <c r="C72" s="71"/>
      <c r="D72" s="278" t="s">
        <v>114</v>
      </c>
      <c r="E72" s="279"/>
      <c r="F72" s="279"/>
      <c r="G72" s="279"/>
      <c r="H72" s="279"/>
      <c r="I72" s="279"/>
      <c r="J72" s="279"/>
      <c r="K72" s="77"/>
      <c r="L72" s="104"/>
      <c r="M72" s="26"/>
      <c r="N72" s="68" t="str">
        <f>IF(OR(K72=1,K72=0,K72=""),"Hợp lệ","Sai")</f>
        <v>Hợp lệ</v>
      </c>
      <c r="O72" s="74"/>
      <c r="P72" s="74"/>
      <c r="Q72" s="74"/>
      <c r="R72" s="74"/>
      <c r="S72" s="74"/>
      <c r="T72" s="74"/>
      <c r="U72" s="75"/>
    </row>
    <row r="73" spans="1:21" x14ac:dyDescent="0.25">
      <c r="A73" s="69"/>
      <c r="B73" s="70"/>
      <c r="C73" s="71"/>
      <c r="D73" s="280" t="s">
        <v>113</v>
      </c>
      <c r="E73" s="281"/>
      <c r="F73" s="281"/>
      <c r="G73" s="281"/>
      <c r="H73" s="281"/>
      <c r="I73" s="281"/>
      <c r="J73" s="281"/>
      <c r="K73" s="78"/>
      <c r="L73" s="104"/>
      <c r="M73" s="26"/>
      <c r="N73" s="68" t="str">
        <f>IF(K72=0,IF(OR(K73=1,K73=0,K73=""),"Hợp lệ","Sai"),IF(K73&gt;0,"Chỉ chọn 1 đáp án","Hợp lệ"))</f>
        <v>Hợp lệ</v>
      </c>
      <c r="O73" s="74"/>
      <c r="P73" s="74"/>
      <c r="Q73" s="74"/>
      <c r="R73" s="74"/>
      <c r="S73" s="74"/>
      <c r="T73" s="74"/>
      <c r="U73" s="75"/>
    </row>
    <row r="74" spans="1:21" ht="15.75" thickBot="1" x14ac:dyDescent="0.3">
      <c r="A74" s="69"/>
      <c r="B74" s="70"/>
      <c r="C74" s="71"/>
      <c r="D74" s="297" t="s">
        <v>112</v>
      </c>
      <c r="E74" s="298"/>
      <c r="F74" s="298"/>
      <c r="G74" s="298"/>
      <c r="H74" s="298"/>
      <c r="I74" s="298"/>
      <c r="J74" s="298"/>
      <c r="K74" s="80"/>
      <c r="L74" s="104"/>
      <c r="M74" s="26"/>
      <c r="N74" s="68" t="str">
        <f>IF(AND(K73=0,K72=0),IF(OR(K74=1,K74=0,K74=""),"Hợp lệ","Sai"),IF(K74&gt;0,"Chỉ chọn 1 đáp án","Hợp lệ"))</f>
        <v>Hợp lệ</v>
      </c>
      <c r="O74" s="74"/>
      <c r="P74" s="74"/>
      <c r="Q74" s="74"/>
      <c r="R74" s="74"/>
      <c r="S74" s="74"/>
      <c r="T74" s="74"/>
      <c r="U74" s="75"/>
    </row>
    <row r="75" spans="1:21" ht="15.75" thickBot="1" x14ac:dyDescent="0.3">
      <c r="A75" s="9"/>
      <c r="B75" s="18"/>
      <c r="C75" s="38">
        <v>22</v>
      </c>
      <c r="D75" s="264" t="s">
        <v>90</v>
      </c>
      <c r="E75" s="264"/>
      <c r="F75" s="264"/>
      <c r="G75" s="264"/>
      <c r="H75" s="264"/>
      <c r="I75" s="264"/>
      <c r="J75" s="264"/>
      <c r="K75" s="264"/>
      <c r="L75" s="26"/>
      <c r="M75" s="26"/>
      <c r="N75" s="21"/>
      <c r="O75" s="22"/>
      <c r="P75" s="22"/>
      <c r="Q75" s="22"/>
      <c r="R75" s="22"/>
      <c r="S75" s="22"/>
      <c r="T75" s="22"/>
      <c r="U75" s="57"/>
    </row>
    <row r="76" spans="1:21" x14ac:dyDescent="0.25">
      <c r="A76" s="69"/>
      <c r="B76" s="70"/>
      <c r="C76" s="71"/>
      <c r="D76" s="278" t="s">
        <v>128</v>
      </c>
      <c r="E76" s="279"/>
      <c r="F76" s="279"/>
      <c r="G76" s="279"/>
      <c r="H76" s="279"/>
      <c r="I76" s="279"/>
      <c r="J76" s="279"/>
      <c r="K76" s="77"/>
      <c r="L76" s="104"/>
      <c r="M76" s="26"/>
      <c r="N76" s="68" t="str">
        <f>IF(OR(K76=1,K76=0,K76=""),"Hợp lệ","Sai")</f>
        <v>Hợp lệ</v>
      </c>
      <c r="O76" s="74"/>
      <c r="P76" s="74"/>
      <c r="Q76" s="74"/>
      <c r="R76" s="74"/>
      <c r="S76" s="74"/>
      <c r="T76" s="74"/>
      <c r="U76" s="75"/>
    </row>
    <row r="77" spans="1:21" x14ac:dyDescent="0.25">
      <c r="A77" s="69"/>
      <c r="B77" s="70"/>
      <c r="C77" s="71"/>
      <c r="D77" s="280" t="s">
        <v>127</v>
      </c>
      <c r="E77" s="281"/>
      <c r="F77" s="281"/>
      <c r="G77" s="281"/>
      <c r="H77" s="281"/>
      <c r="I77" s="281"/>
      <c r="J77" s="281"/>
      <c r="K77" s="78"/>
      <c r="L77" s="104"/>
      <c r="M77" s="26"/>
      <c r="N77" s="68" t="str">
        <f>IF(K76=0,IF(OR(K77=1,K77=0,K77=""),"Hợp lệ","Sai"),IF(K77&gt;0,"Chỉ chọn 1 đáp án","Hợp lệ"))</f>
        <v>Hợp lệ</v>
      </c>
      <c r="O77" s="74"/>
      <c r="P77" s="74"/>
      <c r="Q77" s="74"/>
      <c r="R77" s="74"/>
      <c r="S77" s="74"/>
      <c r="T77" s="74"/>
      <c r="U77" s="75"/>
    </row>
    <row r="78" spans="1:21" ht="15.75" thickBot="1" x14ac:dyDescent="0.3">
      <c r="A78" s="69"/>
      <c r="B78" s="70"/>
      <c r="C78" s="71"/>
      <c r="D78" s="297" t="s">
        <v>115</v>
      </c>
      <c r="E78" s="298"/>
      <c r="F78" s="298"/>
      <c r="G78" s="298"/>
      <c r="H78" s="298"/>
      <c r="I78" s="298"/>
      <c r="J78" s="298"/>
      <c r="K78" s="80"/>
      <c r="L78" s="104"/>
      <c r="M78" s="26"/>
      <c r="N78" s="68" t="str">
        <f>IF(AND(K77=0,K76=0),IF(OR(K78=1,K78=0,K78=""),"Hợp lệ","Sai"),IF(K78&gt;0,"Chỉ chọn 1 đáp án","Hợp lệ"))</f>
        <v>Hợp lệ</v>
      </c>
      <c r="O78" s="74"/>
      <c r="P78" s="74"/>
      <c r="Q78" s="74"/>
      <c r="R78" s="74"/>
      <c r="S78" s="74"/>
      <c r="T78" s="74"/>
      <c r="U78" s="75"/>
    </row>
    <row r="79" spans="1:21" ht="15.75" thickBot="1" x14ac:dyDescent="0.3">
      <c r="A79" s="9"/>
      <c r="B79" s="18"/>
      <c r="C79" s="19">
        <v>23</v>
      </c>
      <c r="D79" s="264" t="s">
        <v>91</v>
      </c>
      <c r="E79" s="264"/>
      <c r="F79" s="264"/>
      <c r="G79" s="264"/>
      <c r="H79" s="264"/>
      <c r="I79" s="264"/>
      <c r="J79" s="264"/>
      <c r="K79" s="264"/>
      <c r="L79" s="26"/>
      <c r="M79" s="26"/>
      <c r="N79" s="21"/>
      <c r="O79" s="22"/>
      <c r="P79" s="22"/>
      <c r="Q79" s="22"/>
      <c r="R79" s="22"/>
      <c r="S79" s="22"/>
      <c r="T79" s="22"/>
      <c r="U79" s="57"/>
    </row>
    <row r="80" spans="1:21" x14ac:dyDescent="0.25">
      <c r="A80" s="69"/>
      <c r="B80" s="70"/>
      <c r="C80" s="71"/>
      <c r="D80" s="278" t="s">
        <v>126</v>
      </c>
      <c r="E80" s="279"/>
      <c r="F80" s="279"/>
      <c r="G80" s="279"/>
      <c r="H80" s="279"/>
      <c r="I80" s="279"/>
      <c r="J80" s="279"/>
      <c r="K80" s="77"/>
      <c r="L80" s="104"/>
      <c r="M80" s="26"/>
      <c r="N80" s="68" t="str">
        <f>IF(OR(K80=1,K80=0,K80=""),"Hợp lệ","Sai")</f>
        <v>Hợp lệ</v>
      </c>
      <c r="O80" s="74"/>
      <c r="P80" s="74"/>
      <c r="Q80" s="74"/>
      <c r="R80" s="74"/>
      <c r="S80" s="74"/>
      <c r="T80" s="74"/>
      <c r="U80" s="75"/>
    </row>
    <row r="81" spans="1:21" x14ac:dyDescent="0.25">
      <c r="A81" s="69"/>
      <c r="B81" s="70"/>
      <c r="C81" s="71"/>
      <c r="D81" s="280" t="s">
        <v>125</v>
      </c>
      <c r="E81" s="281"/>
      <c r="F81" s="281"/>
      <c r="G81" s="281"/>
      <c r="H81" s="281"/>
      <c r="I81" s="281"/>
      <c r="J81" s="281"/>
      <c r="K81" s="78"/>
      <c r="L81" s="104"/>
      <c r="M81" s="26"/>
      <c r="N81" s="68" t="str">
        <f>IF(K80=0,IF(OR(K81=1,K81=0,K81=""),"Hợp lệ","Sai"),IF(K81&gt;0,"Chỉ chọn 1 đáp án","Hợp lệ"))</f>
        <v>Hợp lệ</v>
      </c>
      <c r="O81" s="74"/>
      <c r="P81" s="74"/>
      <c r="Q81" s="74"/>
      <c r="R81" s="74"/>
      <c r="S81" s="74"/>
      <c r="T81" s="74"/>
      <c r="U81" s="75"/>
    </row>
    <row r="82" spans="1:21" ht="15.75" thickBot="1" x14ac:dyDescent="0.3">
      <c r="A82" s="69"/>
      <c r="B82" s="70"/>
      <c r="C82" s="71"/>
      <c r="D82" s="297" t="s">
        <v>124</v>
      </c>
      <c r="E82" s="298"/>
      <c r="F82" s="298"/>
      <c r="G82" s="298"/>
      <c r="H82" s="298"/>
      <c r="I82" s="298"/>
      <c r="J82" s="298"/>
      <c r="K82" s="80"/>
      <c r="L82" s="104"/>
      <c r="M82" s="26"/>
      <c r="N82" s="68" t="str">
        <f>IF(AND(K81=0,K80=0),IF(OR(K82=1,K82=0,K82=""),"Hợp lệ","Sai"),IF(K82&gt;0,"Chỉ chọn 1 đáp án","Hợp lệ"))</f>
        <v>Hợp lệ</v>
      </c>
      <c r="O82" s="74"/>
      <c r="P82" s="74"/>
      <c r="Q82" s="74"/>
      <c r="R82" s="74"/>
      <c r="S82" s="74"/>
      <c r="T82" s="74"/>
      <c r="U82" s="75"/>
    </row>
    <row r="83" spans="1:21" ht="15.75" thickBot="1" x14ac:dyDescent="0.3">
      <c r="A83" s="9"/>
      <c r="B83" s="18"/>
      <c r="C83" s="38">
        <v>24</v>
      </c>
      <c r="D83" s="271" t="s">
        <v>266</v>
      </c>
      <c r="E83" s="271"/>
      <c r="F83" s="271"/>
      <c r="G83" s="271"/>
      <c r="H83" s="271"/>
      <c r="I83" s="271"/>
      <c r="J83" s="271"/>
      <c r="K83" s="271"/>
      <c r="L83" s="271"/>
      <c r="M83" s="26"/>
      <c r="N83" s="21"/>
      <c r="O83" s="22"/>
      <c r="P83" s="22"/>
      <c r="Q83" s="22"/>
      <c r="R83" s="22"/>
      <c r="S83" s="22"/>
      <c r="T83" s="22"/>
      <c r="U83" s="57"/>
    </row>
    <row r="84" spans="1:21" x14ac:dyDescent="0.25">
      <c r="A84" s="69"/>
      <c r="B84" s="70"/>
      <c r="C84" s="71"/>
      <c r="D84" s="278" t="s">
        <v>123</v>
      </c>
      <c r="E84" s="279"/>
      <c r="F84" s="279"/>
      <c r="G84" s="279"/>
      <c r="H84" s="279"/>
      <c r="I84" s="279"/>
      <c r="J84" s="279"/>
      <c r="K84" s="77"/>
      <c r="L84" s="104"/>
      <c r="M84" s="26"/>
      <c r="N84" s="68" t="str">
        <f>IF(OR(K84=1,K84=0,K84=""),"Hợp lệ","Sai")</f>
        <v>Hợp lệ</v>
      </c>
      <c r="O84" s="74"/>
      <c r="P84" s="74"/>
      <c r="Q84" s="74"/>
      <c r="R84" s="74"/>
      <c r="S84" s="74"/>
      <c r="T84" s="74"/>
      <c r="U84" s="75"/>
    </row>
    <row r="85" spans="1:21" x14ac:dyDescent="0.25">
      <c r="A85" s="69"/>
      <c r="B85" s="70"/>
      <c r="C85" s="71"/>
      <c r="D85" s="335" t="s">
        <v>122</v>
      </c>
      <c r="E85" s="281"/>
      <c r="F85" s="281"/>
      <c r="G85" s="281"/>
      <c r="H85" s="281"/>
      <c r="I85" s="281"/>
      <c r="J85" s="281"/>
      <c r="K85" s="78"/>
      <c r="L85" s="104"/>
      <c r="M85" s="26"/>
      <c r="N85" s="68" t="str">
        <f>IF(K84=0,IF(OR(K85=1,K85=0,K85=""),"Hợp lệ","Sai"),IF(K85&gt;0,"Chỉ chọn 1 đáp án","Hợp lệ"))</f>
        <v>Hợp lệ</v>
      </c>
      <c r="O85" s="74"/>
      <c r="P85" s="74"/>
      <c r="Q85" s="74"/>
      <c r="R85" s="74"/>
      <c r="S85" s="74"/>
      <c r="T85" s="74"/>
      <c r="U85" s="75"/>
    </row>
    <row r="86" spans="1:21" ht="15.75" thickBot="1" x14ac:dyDescent="0.3">
      <c r="A86" s="69"/>
      <c r="B86" s="70"/>
      <c r="C86" s="71"/>
      <c r="D86" s="336" t="s">
        <v>121</v>
      </c>
      <c r="E86" s="298"/>
      <c r="F86" s="298"/>
      <c r="G86" s="298"/>
      <c r="H86" s="298"/>
      <c r="I86" s="298"/>
      <c r="J86" s="298"/>
      <c r="K86" s="80"/>
      <c r="L86" s="104"/>
      <c r="M86" s="26"/>
      <c r="N86" s="68" t="str">
        <f>IF(AND(K85=0,K84=0),IF(OR(K86=1,K86=0,K86=""),"Hợp lệ","Sai"),IF(K86&gt;0,"Chỉ chọn 1 đáp án","Hợp lệ"))</f>
        <v>Hợp lệ</v>
      </c>
      <c r="O86" s="74"/>
      <c r="P86" s="74"/>
      <c r="Q86" s="74"/>
      <c r="R86" s="74"/>
      <c r="S86" s="74"/>
      <c r="T86" s="74"/>
      <c r="U86" s="75"/>
    </row>
    <row r="87" spans="1:21" x14ac:dyDescent="0.25">
      <c r="A87" s="9"/>
      <c r="B87" s="55"/>
      <c r="C87" s="19"/>
      <c r="D87" s="34"/>
      <c r="E87" s="34"/>
      <c r="F87" s="34"/>
      <c r="G87" s="34"/>
      <c r="H87" s="34"/>
      <c r="I87" s="34"/>
      <c r="J87" s="34"/>
      <c r="K87" s="34"/>
      <c r="L87" s="26"/>
      <c r="M87" s="26"/>
      <c r="N87" s="21"/>
      <c r="O87" s="22"/>
      <c r="P87" s="22"/>
      <c r="Q87" s="22"/>
      <c r="R87" s="22"/>
      <c r="S87" s="22"/>
      <c r="T87" s="22"/>
      <c r="U87" s="57"/>
    </row>
    <row r="88" spans="1:21" x14ac:dyDescent="0.25">
      <c r="A88" s="105"/>
      <c r="B88" s="337" t="s">
        <v>311</v>
      </c>
      <c r="C88" s="337"/>
      <c r="D88" s="337"/>
      <c r="E88" s="337"/>
      <c r="F88" s="337"/>
      <c r="G88" s="337"/>
      <c r="H88" s="337"/>
      <c r="I88" s="337"/>
      <c r="J88" s="337"/>
      <c r="K88" s="337"/>
      <c r="L88" s="337"/>
      <c r="M88" s="26"/>
      <c r="N88" s="21"/>
      <c r="O88" s="22"/>
      <c r="P88" s="22"/>
      <c r="Q88" s="22"/>
      <c r="R88" s="22"/>
      <c r="S88" s="22"/>
      <c r="T88" s="22"/>
      <c r="U88" s="106"/>
    </row>
    <row r="89" spans="1:21" ht="15.75" thickBot="1" x14ac:dyDescent="0.3">
      <c r="A89" s="9"/>
      <c r="B89" s="55"/>
      <c r="C89" s="19">
        <v>25</v>
      </c>
      <c r="D89" s="273" t="s">
        <v>129</v>
      </c>
      <c r="E89" s="273"/>
      <c r="F89" s="273"/>
      <c r="G89" s="273"/>
      <c r="H89" s="273"/>
      <c r="I89" s="273"/>
      <c r="J89" s="273"/>
      <c r="K89" s="273"/>
      <c r="L89" s="273"/>
      <c r="M89" s="26"/>
      <c r="N89" s="21"/>
      <c r="O89" s="22"/>
      <c r="P89" s="22"/>
      <c r="Q89" s="22"/>
      <c r="R89" s="22"/>
      <c r="S89" s="22"/>
      <c r="T89" s="22"/>
      <c r="U89" s="57"/>
    </row>
    <row r="90" spans="1:21" ht="24.75" thickBot="1" x14ac:dyDescent="0.3">
      <c r="A90" s="9"/>
      <c r="B90" s="55"/>
      <c r="C90" s="19"/>
      <c r="D90" s="107" t="s">
        <v>118</v>
      </c>
      <c r="E90" s="108" t="s">
        <v>28</v>
      </c>
      <c r="F90" s="327" t="s">
        <v>40</v>
      </c>
      <c r="G90" s="328"/>
      <c r="H90" s="328" t="s">
        <v>46</v>
      </c>
      <c r="I90" s="328"/>
      <c r="J90" s="328" t="s">
        <v>94</v>
      </c>
      <c r="K90" s="329"/>
      <c r="L90" s="26"/>
      <c r="M90" s="26"/>
      <c r="N90" s="21"/>
      <c r="O90" s="22"/>
      <c r="P90" s="22"/>
      <c r="Q90" s="22"/>
      <c r="R90" s="22"/>
      <c r="S90" s="22"/>
      <c r="T90" s="22"/>
      <c r="U90" s="57"/>
    </row>
    <row r="91" spans="1:21" ht="15.75" thickBot="1" x14ac:dyDescent="0.3">
      <c r="A91" s="9"/>
      <c r="B91" s="55"/>
      <c r="C91" s="19"/>
      <c r="D91" s="330" t="s">
        <v>116</v>
      </c>
      <c r="E91" s="331"/>
      <c r="F91" s="332"/>
      <c r="G91" s="333"/>
      <c r="H91" s="333"/>
      <c r="I91" s="333"/>
      <c r="J91" s="333"/>
      <c r="K91" s="334"/>
      <c r="L91" s="26"/>
      <c r="M91" s="26"/>
      <c r="N91" s="21" t="str">
        <f>IF(F91+1&gt;0,"Hợp lệ", "Sai")</f>
        <v>Hợp lệ</v>
      </c>
      <c r="O91" s="21" t="str">
        <f>IF(H91+1&gt;0,"Hợp lệ", "Sai")</f>
        <v>Hợp lệ</v>
      </c>
      <c r="P91" s="21" t="str">
        <f>IF(J91+1&gt;0,"Hợp lệ", "Sai")</f>
        <v>Hợp lệ</v>
      </c>
      <c r="Q91" s="22"/>
      <c r="R91" s="22"/>
      <c r="S91" s="22"/>
      <c r="T91" s="22"/>
      <c r="U91" s="57"/>
    </row>
    <row r="92" spans="1:21" ht="15.75" thickBot="1" x14ac:dyDescent="0.3">
      <c r="A92" s="9"/>
      <c r="B92" s="55"/>
      <c r="C92" s="19"/>
      <c r="D92" s="330" t="s">
        <v>117</v>
      </c>
      <c r="E92" s="338"/>
      <c r="F92" s="332"/>
      <c r="G92" s="333"/>
      <c r="H92" s="333"/>
      <c r="I92" s="333"/>
      <c r="J92" s="333"/>
      <c r="K92" s="334"/>
      <c r="L92" s="26"/>
      <c r="M92" s="26"/>
      <c r="N92" s="21" t="str">
        <f>IF(OR(F92+1&lt;F91+1,F92=F91), "Hợp lệ","Sai")</f>
        <v>Hợp lệ</v>
      </c>
      <c r="O92" s="21" t="str">
        <f>IF(OR(H92+1&lt;H91+1,H92=H91), "Hợp lệ","Sai")</f>
        <v>Hợp lệ</v>
      </c>
      <c r="P92" s="21" t="str">
        <f>IF(OR(J92+1&lt;J91+1,J92=J91), "Hợp lệ","Sai")</f>
        <v>Hợp lệ</v>
      </c>
      <c r="Q92" s="22"/>
      <c r="R92" s="22"/>
      <c r="S92" s="22"/>
      <c r="T92" s="22"/>
      <c r="U92" s="57"/>
    </row>
    <row r="93" spans="1:21" ht="15.75" thickBot="1" x14ac:dyDescent="0.3">
      <c r="A93" s="9"/>
      <c r="B93" s="55"/>
      <c r="C93" s="38">
        <v>26</v>
      </c>
      <c r="D93" s="271" t="s">
        <v>119</v>
      </c>
      <c r="E93" s="271"/>
      <c r="F93" s="271"/>
      <c r="G93" s="271"/>
      <c r="H93" s="271"/>
      <c r="I93" s="271"/>
      <c r="J93" s="271"/>
      <c r="K93" s="271"/>
      <c r="L93" s="271"/>
      <c r="M93" s="26"/>
      <c r="N93" s="21"/>
      <c r="O93" s="22"/>
      <c r="P93" s="22"/>
      <c r="Q93" s="22"/>
      <c r="R93" s="22"/>
      <c r="S93" s="22"/>
      <c r="T93" s="22"/>
      <c r="U93" s="57"/>
    </row>
    <row r="94" spans="1:21" ht="15.75" thickBot="1" x14ac:dyDescent="0.3">
      <c r="A94" s="9"/>
      <c r="B94" s="55"/>
      <c r="C94" s="19"/>
      <c r="D94" s="339" t="s">
        <v>41</v>
      </c>
      <c r="E94" s="260"/>
      <c r="F94" s="340" t="s">
        <v>40</v>
      </c>
      <c r="G94" s="341"/>
      <c r="H94" s="341" t="s">
        <v>46</v>
      </c>
      <c r="I94" s="341"/>
      <c r="J94" s="341" t="s">
        <v>94</v>
      </c>
      <c r="K94" s="342"/>
      <c r="L94" s="26"/>
      <c r="M94" s="26"/>
      <c r="N94" s="21"/>
      <c r="O94" s="22"/>
      <c r="P94" s="22"/>
      <c r="Q94" s="22"/>
      <c r="R94" s="22"/>
      <c r="S94" s="22"/>
      <c r="T94" s="22"/>
      <c r="U94" s="57"/>
    </row>
    <row r="95" spans="1:21" ht="15.75" thickBot="1" x14ac:dyDescent="0.3">
      <c r="A95" s="9"/>
      <c r="B95" s="55"/>
      <c r="C95" s="19"/>
      <c r="D95" s="330" t="s">
        <v>137</v>
      </c>
      <c r="E95" s="338"/>
      <c r="F95" s="343"/>
      <c r="G95" s="344"/>
      <c r="H95" s="344"/>
      <c r="I95" s="344"/>
      <c r="J95" s="344"/>
      <c r="K95" s="345"/>
      <c r="L95" s="26"/>
      <c r="M95" s="26"/>
      <c r="N95" s="95" t="str">
        <f>IF(F95&gt;0%,IF(F95&lt;20%,"","Sai"),"")</f>
        <v/>
      </c>
      <c r="O95" s="95" t="str">
        <f>IF(H95&gt;0%,IF(H95&lt;20%,"","Sai"),"")</f>
        <v/>
      </c>
      <c r="P95" s="95" t="str">
        <f>IF(J95&gt;0%,IF(J95&lt;20%,"","Sai"),"")</f>
        <v/>
      </c>
      <c r="Q95" s="22"/>
      <c r="R95" s="22"/>
      <c r="S95" s="22"/>
      <c r="T95" s="22"/>
      <c r="U95" s="57"/>
    </row>
    <row r="96" spans="1:21" ht="15.75" thickBot="1" x14ac:dyDescent="0.3">
      <c r="A96" s="9"/>
      <c r="B96" s="55"/>
      <c r="C96" s="19"/>
      <c r="D96" s="330" t="s">
        <v>138</v>
      </c>
      <c r="E96" s="338"/>
      <c r="F96" s="343"/>
      <c r="G96" s="344"/>
      <c r="H96" s="344"/>
      <c r="I96" s="344"/>
      <c r="J96" s="344"/>
      <c r="K96" s="345"/>
      <c r="L96" s="26"/>
      <c r="M96" s="26"/>
      <c r="N96" s="95" t="str">
        <f>IF(F95&gt;0%, IF(F96&gt;0%, "Xem lại F93-94",""), IF(F96=0%,"",IF(AND(F96&lt;50%,OR(F96&gt;20%, F96=20%)),"","Sai")))</f>
        <v/>
      </c>
      <c r="O96" s="95" t="str">
        <f>IF(H95&gt;0%, IF(H96&gt;0%, "Xem lại H93-94",""), IF(H96=0%,"",IF(AND(H96&lt;50%,OR(H96&gt;20%,H96=20%)),"","Sai")))</f>
        <v/>
      </c>
      <c r="P96" s="95" t="str">
        <f>IF(J95&gt;0%, IF(J96&gt;0%, "Xem lại J93-94",""), IF(J96=0%,"",IF(AND(J96&lt;50%,OR(J96=20%,J96&gt;20%)),"","Sai")))</f>
        <v/>
      </c>
      <c r="Q96" s="22"/>
      <c r="R96" s="22"/>
      <c r="S96" s="22"/>
      <c r="T96" s="22"/>
      <c r="U96" s="57"/>
    </row>
    <row r="97" spans="1:21" ht="15.75" thickBot="1" x14ac:dyDescent="0.3">
      <c r="A97" s="9"/>
      <c r="B97" s="55"/>
      <c r="C97" s="19"/>
      <c r="D97" s="330" t="s">
        <v>139</v>
      </c>
      <c r="E97" s="338"/>
      <c r="F97" s="343"/>
      <c r="G97" s="344"/>
      <c r="H97" s="344"/>
      <c r="I97" s="344"/>
      <c r="J97" s="344"/>
      <c r="K97" s="345"/>
      <c r="L97" s="26"/>
      <c r="M97" s="73"/>
      <c r="N97" s="95" t="str">
        <f>IF(F95+F96&gt;0%, IF(F97&gt;0%, "Xem lại F93-95",""), IF(F97=0%,"", IF(AND(F97&lt;75%,OR(F97&gt;50%,F97=50%)),"","Sai")))</f>
        <v/>
      </c>
      <c r="O97" s="95" t="str">
        <f>IF(H95+H96&gt;0%, IF(H97&gt;0%, "Xem lại F93-95",""), IF(H97=0%,"", IF(AND(H97&lt;75%,OR(H97&gt;50%,H97=50%)),"","Sai")))</f>
        <v/>
      </c>
      <c r="P97" s="95" t="str">
        <f>IF(J95+J96&gt;0%, IF(J97&gt;0%, "Xem lại J93-95",""), IF(J97=0%,"", IF(AND(J97&lt;75%,OR(J97=50%,J97&gt;50%)),"","Sai")))</f>
        <v/>
      </c>
      <c r="Q97" s="22"/>
      <c r="R97" s="22"/>
      <c r="S97" s="22"/>
      <c r="T97" s="22"/>
      <c r="U97" s="57"/>
    </row>
    <row r="98" spans="1:21" ht="15.75" thickBot="1" x14ac:dyDescent="0.3">
      <c r="A98" s="9"/>
      <c r="B98" s="55"/>
      <c r="C98" s="19"/>
      <c r="D98" s="330" t="s">
        <v>140</v>
      </c>
      <c r="E98" s="338"/>
      <c r="F98" s="343"/>
      <c r="G98" s="344"/>
      <c r="H98" s="344"/>
      <c r="I98" s="344"/>
      <c r="J98" s="344"/>
      <c r="K98" s="345"/>
      <c r="L98" s="26"/>
      <c r="M98" s="73"/>
      <c r="N98" s="95" t="str">
        <f>IF(F97+F95+F96&gt;0%, IF(F98&gt;0%, "Xem lại F93-96",""),IF(F98=0%,"", IF(OR(F98&gt;75%,F98=75%),"","Sai")))</f>
        <v/>
      </c>
      <c r="O98" s="95" t="str">
        <f>IF(H97+H95+H96&gt;0%, IF(H98&gt;0%, "Xem lại H93-96",""),IF(H98=0%,"", IF(OR(H98&gt;75%,H98=75%),"","Sai")))</f>
        <v/>
      </c>
      <c r="P98" s="95" t="str">
        <f>IF(J97+J95+J96&gt;0%, IF(J98&gt;0%, "Xem lại J93-96",""),IF(J98=0%,"", IF(OR(J98=75%,J98&gt;75%),"","Sai")))</f>
        <v/>
      </c>
      <c r="Q98" s="22"/>
      <c r="R98" s="22"/>
      <c r="S98" s="22"/>
      <c r="T98" s="22"/>
      <c r="U98" s="57"/>
    </row>
    <row r="99" spans="1:21" x14ac:dyDescent="0.25">
      <c r="A99" s="41"/>
      <c r="B99" s="109"/>
      <c r="C99" s="43"/>
      <c r="D99" s="44"/>
      <c r="E99" s="44"/>
      <c r="F99" s="44"/>
      <c r="G99" s="44"/>
      <c r="H99" s="44"/>
      <c r="I99" s="44"/>
      <c r="J99" s="44"/>
      <c r="K99" s="44"/>
      <c r="L99" s="45"/>
      <c r="M99" s="73"/>
      <c r="N99" s="21"/>
      <c r="O99" s="22"/>
      <c r="P99" s="22"/>
      <c r="Q99" s="22"/>
      <c r="R99" s="22"/>
      <c r="S99" s="22"/>
      <c r="T99" s="22"/>
      <c r="U99" s="57"/>
    </row>
    <row r="100" spans="1:21" x14ac:dyDescent="0.25">
      <c r="A100" s="9"/>
      <c r="B100" s="110" t="s">
        <v>120</v>
      </c>
      <c r="C100" s="19"/>
      <c r="D100" s="34"/>
      <c r="E100" s="34"/>
      <c r="F100" s="34"/>
      <c r="G100" s="34"/>
      <c r="H100" s="34"/>
      <c r="I100" s="34"/>
      <c r="J100" s="34"/>
      <c r="K100" s="34"/>
      <c r="L100" s="26"/>
      <c r="M100" s="73"/>
      <c r="N100" s="21"/>
      <c r="O100" s="22"/>
      <c r="P100" s="22"/>
      <c r="Q100" s="22"/>
      <c r="R100" s="22"/>
      <c r="S100" s="22"/>
      <c r="T100" s="22"/>
      <c r="U100" s="57"/>
    </row>
    <row r="101" spans="1:21" ht="15.75" thickBot="1" x14ac:dyDescent="0.3">
      <c r="A101" s="9"/>
      <c r="B101" s="111" t="s">
        <v>312</v>
      </c>
      <c r="C101" s="19"/>
      <c r="D101" s="34"/>
      <c r="E101" s="34"/>
      <c r="F101" s="34"/>
      <c r="G101" s="34"/>
      <c r="H101" s="34"/>
      <c r="I101" s="34"/>
      <c r="J101" s="34"/>
      <c r="K101" s="34"/>
      <c r="L101" s="26"/>
      <c r="M101" s="73"/>
      <c r="N101" s="21"/>
      <c r="O101" s="22"/>
      <c r="P101" s="22"/>
      <c r="Q101" s="22"/>
      <c r="R101" s="22"/>
      <c r="S101" s="22"/>
      <c r="T101" s="22"/>
      <c r="U101" s="20"/>
    </row>
    <row r="102" spans="1:21" ht="15.75" thickBot="1" x14ac:dyDescent="0.3">
      <c r="A102" s="9"/>
      <c r="B102" s="55"/>
      <c r="C102" s="19">
        <v>27</v>
      </c>
      <c r="D102" s="273" t="s">
        <v>96</v>
      </c>
      <c r="E102" s="273"/>
      <c r="F102" s="273"/>
      <c r="G102" s="273"/>
      <c r="H102" s="273"/>
      <c r="I102" s="273"/>
      <c r="J102" s="273"/>
      <c r="K102" s="274"/>
      <c r="L102" s="86"/>
      <c r="M102" s="86" t="s">
        <v>278</v>
      </c>
      <c r="N102" s="21" t="str">
        <f>IF(OR(K102=1,K102=0,K102=""),"Hợp lệ","Sai")</f>
        <v>Hợp lệ</v>
      </c>
      <c r="O102" s="22"/>
      <c r="P102" s="22"/>
      <c r="Q102" s="22"/>
      <c r="R102" s="22"/>
      <c r="S102" s="22"/>
      <c r="T102" s="22"/>
      <c r="U102" s="57"/>
    </row>
    <row r="103" spans="1:21" ht="15.75" thickBot="1" x14ac:dyDescent="0.3">
      <c r="A103" s="9"/>
      <c r="B103" s="55"/>
      <c r="C103" s="19"/>
      <c r="D103" s="273" t="s">
        <v>130</v>
      </c>
      <c r="E103" s="273"/>
      <c r="F103" s="273"/>
      <c r="G103" s="273"/>
      <c r="H103" s="273"/>
      <c r="I103" s="273"/>
      <c r="J103" s="273"/>
      <c r="K103" s="274"/>
      <c r="L103" s="86"/>
      <c r="M103" s="86" t="s">
        <v>278</v>
      </c>
      <c r="N103" s="21" t="str">
        <f>IF(OR(K103=1,K103=0,K103=""),"Hợp lệ","Sai")</f>
        <v>Hợp lệ</v>
      </c>
      <c r="O103" s="22"/>
      <c r="P103" s="22"/>
      <c r="Q103" s="22"/>
      <c r="R103" s="22"/>
      <c r="S103" s="22"/>
      <c r="T103" s="22"/>
      <c r="U103" s="57"/>
    </row>
    <row r="104" spans="1:21" ht="15.75" thickBot="1" x14ac:dyDescent="0.3">
      <c r="A104" s="9"/>
      <c r="B104" s="9"/>
      <c r="C104" s="19">
        <v>28</v>
      </c>
      <c r="D104" s="273" t="s">
        <v>92</v>
      </c>
      <c r="E104" s="273"/>
      <c r="F104" s="273"/>
      <c r="G104" s="273"/>
      <c r="H104" s="273"/>
      <c r="I104" s="273"/>
      <c r="J104" s="273"/>
      <c r="K104" s="274"/>
      <c r="L104" s="86"/>
      <c r="M104" s="86" t="s">
        <v>278</v>
      </c>
      <c r="N104" s="21" t="str">
        <f>IF(OR(K104=1,K104=0,K104=""),"Hợp lệ","Sai")</f>
        <v>Hợp lệ</v>
      </c>
      <c r="O104" s="22"/>
      <c r="P104" s="22"/>
      <c r="Q104" s="22"/>
      <c r="R104" s="22"/>
      <c r="S104" s="22"/>
      <c r="T104" s="22"/>
      <c r="U104" s="57"/>
    </row>
    <row r="105" spans="1:21" ht="15.75" thickBot="1" x14ac:dyDescent="0.3">
      <c r="A105" s="9"/>
      <c r="B105" s="9"/>
      <c r="C105" s="19"/>
      <c r="D105" s="299" t="s">
        <v>141</v>
      </c>
      <c r="E105" s="299"/>
      <c r="F105" s="299"/>
      <c r="G105" s="299"/>
      <c r="H105" s="299"/>
      <c r="I105" s="299"/>
      <c r="J105" s="112"/>
      <c r="K105" s="112"/>
      <c r="L105" s="26"/>
      <c r="M105" s="73"/>
      <c r="N105" s="21"/>
      <c r="O105" s="22"/>
      <c r="P105" s="22"/>
      <c r="Q105" s="22"/>
      <c r="R105" s="22"/>
      <c r="S105" s="22"/>
      <c r="T105" s="22"/>
      <c r="U105" s="57"/>
    </row>
    <row r="106" spans="1:21" ht="15.75" thickBot="1" x14ac:dyDescent="0.3">
      <c r="A106" s="9"/>
      <c r="B106" s="55"/>
      <c r="C106" s="19"/>
      <c r="D106" s="113" t="s">
        <v>135</v>
      </c>
      <c r="E106" s="114" t="s">
        <v>136</v>
      </c>
      <c r="F106" s="356" t="s">
        <v>313</v>
      </c>
      <c r="G106" s="357"/>
      <c r="H106" s="357" t="s">
        <v>314</v>
      </c>
      <c r="I106" s="358"/>
      <c r="J106" s="359"/>
      <c r="K106" s="359"/>
      <c r="L106" s="26"/>
      <c r="M106" s="73"/>
      <c r="N106" s="21"/>
      <c r="O106" s="22"/>
      <c r="P106" s="22"/>
      <c r="Q106" s="22"/>
      <c r="R106" s="22"/>
      <c r="S106" s="22"/>
      <c r="T106" s="22"/>
      <c r="U106" s="57"/>
    </row>
    <row r="107" spans="1:21" ht="27.75" customHeight="1" thickBot="1" x14ac:dyDescent="0.3">
      <c r="A107" s="9"/>
      <c r="B107" s="55"/>
      <c r="C107" s="19"/>
      <c r="D107" s="346" t="s">
        <v>131</v>
      </c>
      <c r="E107" s="347"/>
      <c r="F107" s="348"/>
      <c r="G107" s="349"/>
      <c r="H107" s="349"/>
      <c r="I107" s="350"/>
      <c r="J107" s="351"/>
      <c r="K107" s="351"/>
      <c r="L107" s="26"/>
      <c r="M107" s="73"/>
      <c r="N107" s="21" t="str">
        <f>IF(F107+1&gt;0,"Hợp lệ", "Sai")</f>
        <v>Hợp lệ</v>
      </c>
      <c r="O107" s="21" t="str">
        <f>IF(OR(F107&gt;H107,AND(H107="",F107="")),"Hợp lệ", "Sai")</f>
        <v>Hợp lệ</v>
      </c>
      <c r="P107" s="22"/>
      <c r="Q107" s="22"/>
      <c r="R107" s="22"/>
      <c r="S107" s="22"/>
      <c r="T107" s="22"/>
      <c r="U107" s="57"/>
    </row>
    <row r="108" spans="1:21" ht="15.75" thickBot="1" x14ac:dyDescent="0.3">
      <c r="A108" s="9"/>
      <c r="B108" s="55"/>
      <c r="C108" s="19"/>
      <c r="D108" s="352" t="s">
        <v>47</v>
      </c>
      <c r="E108" s="353"/>
      <c r="F108" s="354"/>
      <c r="G108" s="355"/>
      <c r="H108" s="355"/>
      <c r="I108" s="326"/>
      <c r="J108" s="351"/>
      <c r="K108" s="351"/>
      <c r="L108" s="26"/>
      <c r="M108" s="73"/>
      <c r="N108" s="21" t="str">
        <f>IF($L$104=1,IF(F108+1&gt;1,"Hợp lệ", "Sai"),IF(F108+1&gt;1,"Sai", "Hợp lệ"))</f>
        <v>Hợp lệ</v>
      </c>
      <c r="O108" s="21" t="str">
        <f>IF(OR(F108&gt;H108,AND(H108="",F108="")),"Hợp lệ", "Sai")</f>
        <v>Hợp lệ</v>
      </c>
      <c r="P108" s="22"/>
      <c r="Q108" s="22"/>
      <c r="R108" s="22"/>
      <c r="S108" s="22"/>
      <c r="T108" s="22"/>
      <c r="U108" s="57"/>
    </row>
    <row r="109" spans="1:21" ht="15.75" thickBot="1" x14ac:dyDescent="0.3">
      <c r="A109" s="9"/>
      <c r="B109" s="55"/>
      <c r="C109" s="19">
        <v>29</v>
      </c>
      <c r="D109" s="273" t="s">
        <v>252</v>
      </c>
      <c r="E109" s="273"/>
      <c r="F109" s="273"/>
      <c r="G109" s="273"/>
      <c r="H109" s="273"/>
      <c r="I109" s="273"/>
      <c r="J109" s="273"/>
      <c r="K109" s="274"/>
      <c r="L109" s="86"/>
      <c r="M109" s="73"/>
      <c r="N109" s="21" t="str">
        <f>IF(OR(K109=1,K109=0,K109=""),"Hợp lệ","Sai")</f>
        <v>Hợp lệ</v>
      </c>
      <c r="O109" s="22"/>
      <c r="P109" s="22"/>
      <c r="Q109" s="22"/>
      <c r="R109" s="22"/>
      <c r="S109" s="22"/>
      <c r="T109" s="22"/>
      <c r="U109" s="57"/>
    </row>
    <row r="110" spans="1:21" ht="15.75" thickBot="1" x14ac:dyDescent="0.3">
      <c r="A110" s="9"/>
      <c r="B110" s="55"/>
      <c r="C110" s="19">
        <v>30</v>
      </c>
      <c r="D110" s="273" t="s">
        <v>132</v>
      </c>
      <c r="E110" s="273"/>
      <c r="F110" s="273"/>
      <c r="G110" s="273"/>
      <c r="H110" s="273"/>
      <c r="I110" s="273"/>
      <c r="J110" s="273"/>
      <c r="K110" s="274"/>
      <c r="L110" s="86"/>
      <c r="M110" s="73"/>
      <c r="N110" s="21" t="str">
        <f>IF(OR(K110=1,K110=0,K110=""),"Hợp lệ","Sai")</f>
        <v>Hợp lệ</v>
      </c>
      <c r="O110" s="22"/>
      <c r="P110" s="22"/>
      <c r="Q110" s="22"/>
      <c r="R110" s="22"/>
      <c r="S110" s="22"/>
      <c r="T110" s="22"/>
      <c r="U110" s="57"/>
    </row>
    <row r="111" spans="1:21" ht="15.75" thickBot="1" x14ac:dyDescent="0.3">
      <c r="A111" s="9"/>
      <c r="B111" s="55"/>
      <c r="C111" s="19">
        <v>31</v>
      </c>
      <c r="D111" s="264" t="s">
        <v>253</v>
      </c>
      <c r="E111" s="264"/>
      <c r="F111" s="264"/>
      <c r="G111" s="264"/>
      <c r="H111" s="264"/>
      <c r="I111" s="264"/>
      <c r="J111" s="264"/>
      <c r="K111" s="264"/>
      <c r="L111" s="86"/>
      <c r="M111" s="73"/>
      <c r="N111" s="21" t="str">
        <f>IF(OR(K111=1,K111=0,K111=""),"Hợp lệ","Sai")</f>
        <v>Hợp lệ</v>
      </c>
      <c r="O111" s="22"/>
      <c r="P111" s="22"/>
      <c r="Q111" s="22"/>
      <c r="R111" s="22"/>
      <c r="S111" s="22"/>
      <c r="T111" s="22"/>
      <c r="U111" s="57"/>
    </row>
    <row r="112" spans="1:21" x14ac:dyDescent="0.25">
      <c r="A112" s="115"/>
      <c r="B112" s="116" t="s">
        <v>254</v>
      </c>
      <c r="C112" s="19"/>
      <c r="D112" s="117"/>
      <c r="E112" s="117"/>
      <c r="F112" s="117"/>
      <c r="G112" s="117"/>
      <c r="H112" s="117"/>
      <c r="I112" s="117"/>
      <c r="J112" s="117"/>
      <c r="K112" s="117"/>
      <c r="L112" s="118"/>
      <c r="M112" s="73"/>
      <c r="N112" s="119"/>
      <c r="O112" s="120"/>
      <c r="P112" s="120"/>
      <c r="Q112" s="120"/>
      <c r="R112" s="120"/>
      <c r="S112" s="120"/>
      <c r="T112" s="120"/>
      <c r="U112" s="57"/>
    </row>
    <row r="113" spans="1:21" ht="15.75" thickBot="1" x14ac:dyDescent="0.3">
      <c r="A113" s="121"/>
      <c r="B113" s="70"/>
      <c r="C113" s="122">
        <v>32</v>
      </c>
      <c r="D113" s="371" t="s">
        <v>284</v>
      </c>
      <c r="E113" s="371"/>
      <c r="F113" s="371"/>
      <c r="G113" s="371"/>
      <c r="H113" s="371"/>
      <c r="I113" s="371"/>
      <c r="J113" s="371"/>
      <c r="K113" s="371"/>
      <c r="L113" s="371"/>
      <c r="M113" s="73"/>
      <c r="N113" s="68"/>
      <c r="O113" s="74"/>
      <c r="P113" s="74"/>
      <c r="Q113" s="74"/>
      <c r="R113" s="74"/>
      <c r="S113" s="74"/>
      <c r="T113" s="74"/>
      <c r="U113" s="123"/>
    </row>
    <row r="114" spans="1:21" ht="15.75" thickBot="1" x14ac:dyDescent="0.3">
      <c r="A114" s="9"/>
      <c r="B114" s="55"/>
      <c r="C114" s="124" t="s">
        <v>78</v>
      </c>
      <c r="D114" s="299" t="s">
        <v>93</v>
      </c>
      <c r="E114" s="366"/>
      <c r="F114" s="366"/>
      <c r="G114" s="366"/>
      <c r="H114" s="366"/>
      <c r="I114" s="366"/>
      <c r="J114" s="366"/>
      <c r="K114" s="367"/>
      <c r="L114" s="86"/>
      <c r="M114" s="73"/>
      <c r="N114" s="21" t="str">
        <f>IF(OR(L114=1,L114=0,L114=""),"Hợp lệ","Sai")</f>
        <v>Hợp lệ</v>
      </c>
      <c r="O114" s="22"/>
      <c r="P114" s="22"/>
      <c r="Q114" s="22"/>
      <c r="R114" s="22"/>
      <c r="S114" s="22"/>
      <c r="T114" s="22"/>
      <c r="U114" s="125"/>
    </row>
    <row r="115" spans="1:21" x14ac:dyDescent="0.25">
      <c r="A115" s="9"/>
      <c r="B115" s="55"/>
      <c r="C115" s="19"/>
      <c r="D115" s="372" t="s">
        <v>134</v>
      </c>
      <c r="E115" s="373"/>
      <c r="F115" s="373"/>
      <c r="G115" s="373"/>
      <c r="H115" s="373"/>
      <c r="I115" s="373"/>
      <c r="J115" s="374"/>
      <c r="K115" s="126"/>
      <c r="L115" s="9"/>
      <c r="M115" s="73"/>
      <c r="N115" s="21" t="str">
        <f>IF($L$114=1,IF(OR(K115=1,K115=0,K115=""),"Hợp lệ","Sai"),IF(K115="","Hợp lệ","Sai"))</f>
        <v>Hợp lệ</v>
      </c>
      <c r="O115" s="22"/>
      <c r="P115" s="22"/>
      <c r="Q115" s="22"/>
      <c r="R115" s="22"/>
      <c r="S115" s="22"/>
      <c r="T115" s="22"/>
      <c r="U115" s="57"/>
    </row>
    <row r="116" spans="1:21" x14ac:dyDescent="0.25">
      <c r="A116" s="9"/>
      <c r="B116" s="55"/>
      <c r="C116" s="19"/>
      <c r="D116" s="360" t="s">
        <v>133</v>
      </c>
      <c r="E116" s="361"/>
      <c r="F116" s="361"/>
      <c r="G116" s="361"/>
      <c r="H116" s="361"/>
      <c r="I116" s="361"/>
      <c r="J116" s="362"/>
      <c r="K116" s="126"/>
      <c r="L116" s="9"/>
      <c r="M116" s="73"/>
      <c r="N116" s="21" t="str">
        <f>IF($L$114=1,IF(OR(K116=1,K116=0,K116=""),"Hợp lệ","Sai"),IF(K116="","Hợp lệ","Sai"))</f>
        <v>Hợp lệ</v>
      </c>
      <c r="O116" s="22"/>
      <c r="P116" s="22"/>
      <c r="Q116" s="22"/>
      <c r="R116" s="22"/>
      <c r="S116" s="22"/>
      <c r="T116" s="22"/>
      <c r="U116" s="57"/>
    </row>
    <row r="117" spans="1:21" ht="15.75" thickBot="1" x14ac:dyDescent="0.3">
      <c r="A117" s="9"/>
      <c r="B117" s="55"/>
      <c r="C117" s="19"/>
      <c r="D117" s="363" t="s">
        <v>58</v>
      </c>
      <c r="E117" s="364"/>
      <c r="F117" s="364"/>
      <c r="G117" s="364"/>
      <c r="H117" s="364"/>
      <c r="I117" s="364"/>
      <c r="J117" s="365"/>
      <c r="K117" s="127"/>
      <c r="L117" s="9"/>
      <c r="M117" s="73"/>
      <c r="N117" s="21" t="str">
        <f>IF($L$114=1,IF(OR(K117=1,K117=0,K117=""),"Hợp lệ","Sai"),IF(K117="","Hợp lệ","Sai"))</f>
        <v>Hợp lệ</v>
      </c>
      <c r="O117" s="22"/>
      <c r="P117" s="22"/>
      <c r="Q117" s="22"/>
      <c r="R117" s="22"/>
      <c r="S117" s="22"/>
      <c r="T117" s="22"/>
      <c r="U117" s="57"/>
    </row>
    <row r="118" spans="1:21" ht="15.75" thickBot="1" x14ac:dyDescent="0.3">
      <c r="A118" s="9"/>
      <c r="B118" s="55"/>
      <c r="C118" s="124" t="s">
        <v>79</v>
      </c>
      <c r="D118" s="299" t="s">
        <v>246</v>
      </c>
      <c r="E118" s="366"/>
      <c r="F118" s="366"/>
      <c r="G118" s="366"/>
      <c r="H118" s="366"/>
      <c r="I118" s="366"/>
      <c r="J118" s="366"/>
      <c r="K118" s="367"/>
      <c r="L118" s="86"/>
      <c r="M118" s="73"/>
      <c r="N118" s="21" t="str">
        <f>IF(OR(L118=1,L118=0,L118=""),"Hợp lệ","Sai")</f>
        <v>Hợp lệ</v>
      </c>
      <c r="O118" s="22"/>
      <c r="P118" s="22"/>
      <c r="Q118" s="22"/>
      <c r="R118" s="22"/>
      <c r="S118" s="22"/>
      <c r="T118" s="22"/>
      <c r="U118" s="125"/>
    </row>
    <row r="119" spans="1:21" x14ac:dyDescent="0.25">
      <c r="A119" s="128"/>
      <c r="B119" s="55"/>
      <c r="C119" s="19"/>
      <c r="D119" s="368" t="s">
        <v>146</v>
      </c>
      <c r="E119" s="369"/>
      <c r="F119" s="369"/>
      <c r="G119" s="369"/>
      <c r="H119" s="369"/>
      <c r="I119" s="369"/>
      <c r="J119" s="370"/>
      <c r="K119" s="126"/>
      <c r="L119" s="9"/>
      <c r="M119" s="73"/>
      <c r="N119" s="21" t="str">
        <f>IF($L$118=1,IF(OR(K119=1,K119=0,K119=""),"Hợp lệ","Sai"),IF(K119="","Hợp lệ","Sai"))</f>
        <v>Hợp lệ</v>
      </c>
      <c r="O119" s="40"/>
      <c r="P119" s="40"/>
      <c r="Q119" s="40"/>
      <c r="R119" s="40"/>
      <c r="S119" s="40"/>
      <c r="T119" s="40"/>
      <c r="U119" s="57"/>
    </row>
    <row r="120" spans="1:21" x14ac:dyDescent="0.25">
      <c r="A120" s="128"/>
      <c r="B120" s="55"/>
      <c r="C120" s="19"/>
      <c r="D120" s="360" t="s">
        <v>145</v>
      </c>
      <c r="E120" s="361"/>
      <c r="F120" s="361"/>
      <c r="G120" s="361"/>
      <c r="H120" s="361"/>
      <c r="I120" s="361"/>
      <c r="J120" s="362"/>
      <c r="K120" s="126"/>
      <c r="L120" s="9"/>
      <c r="M120" s="73"/>
      <c r="N120" s="21" t="str">
        <f>IF($L$118=1,IF(OR(K120=1,K120=0,K120=""),"Hợp lệ","Sai"),IF(K120="","Hợp lệ","Sai"))</f>
        <v>Hợp lệ</v>
      </c>
      <c r="O120" s="40"/>
      <c r="P120" s="40"/>
      <c r="Q120" s="40"/>
      <c r="R120" s="40"/>
      <c r="S120" s="40"/>
      <c r="T120" s="40"/>
      <c r="U120" s="57"/>
    </row>
    <row r="121" spans="1:21" ht="15.75" thickBot="1" x14ac:dyDescent="0.3">
      <c r="A121" s="128"/>
      <c r="B121" s="55"/>
      <c r="C121" s="19"/>
      <c r="D121" s="363" t="s">
        <v>144</v>
      </c>
      <c r="E121" s="364"/>
      <c r="F121" s="364"/>
      <c r="G121" s="364"/>
      <c r="H121" s="364"/>
      <c r="I121" s="364"/>
      <c r="J121" s="365"/>
      <c r="K121" s="127"/>
      <c r="L121" s="9"/>
      <c r="M121" s="73"/>
      <c r="N121" s="21" t="str">
        <f>IF($L$118=1,IF(OR(K121=1,K121=0,K121=""),"Hợp lệ","Sai"),IF(K121="","Hợp lệ","Sai"))</f>
        <v>Hợp lệ</v>
      </c>
      <c r="O121" s="40"/>
      <c r="P121" s="40"/>
      <c r="Q121" s="40"/>
      <c r="R121" s="40"/>
      <c r="S121" s="40"/>
      <c r="T121" s="40"/>
      <c r="U121" s="57"/>
    </row>
    <row r="122" spans="1:21" ht="15.75" thickBot="1" x14ac:dyDescent="0.3">
      <c r="A122" s="128"/>
      <c r="B122" s="55"/>
      <c r="C122" s="124" t="s">
        <v>80</v>
      </c>
      <c r="D122" s="299" t="s">
        <v>142</v>
      </c>
      <c r="E122" s="366"/>
      <c r="F122" s="366"/>
      <c r="G122" s="366"/>
      <c r="H122" s="366"/>
      <c r="I122" s="366"/>
      <c r="J122" s="366"/>
      <c r="K122" s="367"/>
      <c r="L122" s="86"/>
      <c r="M122" s="73"/>
      <c r="N122" s="21" t="str">
        <f>IF(OR(L122=1,L122=0,L122=""),"Hợp lệ","Sai")</f>
        <v>Hợp lệ</v>
      </c>
      <c r="O122" s="22"/>
      <c r="P122" s="40"/>
      <c r="Q122" s="40"/>
      <c r="R122" s="40"/>
      <c r="S122" s="40"/>
      <c r="T122" s="40"/>
      <c r="U122" s="125"/>
    </row>
    <row r="123" spans="1:21" x14ac:dyDescent="0.25">
      <c r="A123" s="128"/>
      <c r="B123" s="55"/>
      <c r="C123" s="19"/>
      <c r="D123" s="368" t="s">
        <v>147</v>
      </c>
      <c r="E123" s="369"/>
      <c r="F123" s="369"/>
      <c r="G123" s="369"/>
      <c r="H123" s="369"/>
      <c r="I123" s="369"/>
      <c r="J123" s="370"/>
      <c r="K123" s="126"/>
      <c r="L123" s="9"/>
      <c r="M123" s="73"/>
      <c r="N123" s="21" t="str">
        <f>IF($L$122=1,IF(OR(K123=1,K123=0,K123=""),"Hợp lệ","Sai"),IF(K123="","Hợp lệ","Sai"))</f>
        <v>Hợp lệ</v>
      </c>
      <c r="O123" s="40"/>
      <c r="P123" s="40"/>
      <c r="Q123" s="40"/>
      <c r="R123" s="40"/>
      <c r="S123" s="40"/>
      <c r="T123" s="40"/>
      <c r="U123" s="57"/>
    </row>
    <row r="124" spans="1:21" x14ac:dyDescent="0.25">
      <c r="A124" s="128"/>
      <c r="B124" s="55"/>
      <c r="C124" s="19"/>
      <c r="D124" s="360" t="s">
        <v>52</v>
      </c>
      <c r="E124" s="361"/>
      <c r="F124" s="361"/>
      <c r="G124" s="361"/>
      <c r="H124" s="361"/>
      <c r="I124" s="361"/>
      <c r="J124" s="362"/>
      <c r="K124" s="126"/>
      <c r="L124" s="9"/>
      <c r="M124" s="73"/>
      <c r="N124" s="21" t="str">
        <f>IF($L$122=1,IF(OR(K124=1,K124=0,K124=""),"Hợp lệ","Sai"),IF(K124="","Hợp lệ","Sai"))</f>
        <v>Hợp lệ</v>
      </c>
      <c r="O124" s="40"/>
      <c r="P124" s="40"/>
      <c r="Q124" s="40"/>
      <c r="R124" s="40"/>
      <c r="S124" s="40"/>
      <c r="T124" s="40"/>
      <c r="U124" s="57"/>
    </row>
    <row r="125" spans="1:21" x14ac:dyDescent="0.25">
      <c r="A125" s="128"/>
      <c r="B125" s="55"/>
      <c r="C125" s="19"/>
      <c r="D125" s="360" t="s">
        <v>148</v>
      </c>
      <c r="E125" s="361"/>
      <c r="F125" s="361"/>
      <c r="G125" s="361"/>
      <c r="H125" s="361"/>
      <c r="I125" s="361"/>
      <c r="J125" s="361"/>
      <c r="K125" s="129"/>
      <c r="L125" s="9"/>
      <c r="M125" s="73"/>
      <c r="N125" s="21" t="str">
        <f>IF($L$122=1,IF(OR(K125=1,K125=0,K125=""),"Hợp lệ","Sai"),IF(K125="","Hợp lệ","Sai"))</f>
        <v>Hợp lệ</v>
      </c>
      <c r="O125" s="40"/>
      <c r="P125" s="40"/>
      <c r="Q125" s="40"/>
      <c r="R125" s="40"/>
      <c r="S125" s="40"/>
      <c r="T125" s="40"/>
      <c r="U125" s="57"/>
    </row>
    <row r="126" spans="1:21" ht="15.75" thickBot="1" x14ac:dyDescent="0.3">
      <c r="A126" s="128"/>
      <c r="B126" s="55"/>
      <c r="C126" s="19"/>
      <c r="D126" s="380" t="s">
        <v>143</v>
      </c>
      <c r="E126" s="381"/>
      <c r="F126" s="381"/>
      <c r="G126" s="381"/>
      <c r="H126" s="381"/>
      <c r="I126" s="381"/>
      <c r="J126" s="381"/>
      <c r="K126" s="130"/>
      <c r="L126" s="9"/>
      <c r="M126" s="73"/>
      <c r="N126" s="21" t="str">
        <f>IF($L$122=1,IF(OR(K126=1,K126=0,K126=""),"Hợp lệ","Sai"),IF(K126="","Hợp lệ","Sai"))</f>
        <v>Hợp lệ</v>
      </c>
      <c r="O126" s="40"/>
      <c r="P126" s="40"/>
      <c r="Q126" s="40"/>
      <c r="R126" s="40"/>
      <c r="S126" s="40"/>
      <c r="T126" s="40"/>
      <c r="U126" s="57"/>
    </row>
    <row r="127" spans="1:21" x14ac:dyDescent="0.25">
      <c r="A127" s="128"/>
      <c r="B127" s="55"/>
      <c r="C127" s="122">
        <v>33</v>
      </c>
      <c r="D127" s="131" t="s">
        <v>285</v>
      </c>
      <c r="E127" s="132"/>
      <c r="F127" s="132"/>
      <c r="G127" s="132"/>
      <c r="H127" s="132"/>
      <c r="I127" s="132"/>
      <c r="J127" s="132"/>
      <c r="K127" s="9"/>
      <c r="L127" s="9"/>
      <c r="M127" s="73"/>
      <c r="N127" s="133"/>
      <c r="O127" s="40"/>
      <c r="P127" s="40"/>
      <c r="Q127" s="40"/>
      <c r="R127" s="40"/>
      <c r="S127" s="40"/>
      <c r="T127" s="40"/>
      <c r="U127" s="123"/>
    </row>
    <row r="128" spans="1:21" ht="15.75" thickBot="1" x14ac:dyDescent="0.3">
      <c r="A128" s="128"/>
      <c r="B128" s="55"/>
      <c r="C128" s="124" t="s">
        <v>78</v>
      </c>
      <c r="D128" s="382" t="s">
        <v>66</v>
      </c>
      <c r="E128" s="382"/>
      <c r="F128" s="382"/>
      <c r="G128" s="382"/>
      <c r="H128" s="382"/>
      <c r="I128" s="382"/>
      <c r="J128" s="382"/>
      <c r="K128" s="134"/>
      <c r="L128" s="9"/>
      <c r="M128" s="73"/>
      <c r="N128" s="133"/>
      <c r="O128" s="40"/>
      <c r="P128" s="40"/>
      <c r="Q128" s="40"/>
      <c r="R128" s="40"/>
      <c r="S128" s="40"/>
      <c r="T128" s="40"/>
      <c r="U128" s="125"/>
    </row>
    <row r="129" spans="1:21" x14ac:dyDescent="0.25">
      <c r="A129" s="128"/>
      <c r="B129" s="55"/>
      <c r="C129" s="19"/>
      <c r="D129" s="368" t="s">
        <v>149</v>
      </c>
      <c r="E129" s="369"/>
      <c r="F129" s="369"/>
      <c r="G129" s="369"/>
      <c r="H129" s="369"/>
      <c r="I129" s="369"/>
      <c r="J129" s="375"/>
      <c r="K129" s="126"/>
      <c r="L129" s="9"/>
      <c r="M129" s="73"/>
      <c r="N129" s="21" t="str">
        <f>IF(OR(K129=1,K129=0,K129=""),"Hợp lệ","Sai")</f>
        <v>Hợp lệ</v>
      </c>
      <c r="O129" s="40"/>
      <c r="P129" s="40"/>
      <c r="Q129" s="40"/>
      <c r="R129" s="40"/>
      <c r="S129" s="40"/>
      <c r="T129" s="40"/>
      <c r="U129" s="57"/>
    </row>
    <row r="130" spans="1:21" x14ac:dyDescent="0.25">
      <c r="A130" s="128"/>
      <c r="B130" s="55"/>
      <c r="C130" s="19"/>
      <c r="D130" s="360" t="s">
        <v>150</v>
      </c>
      <c r="E130" s="361"/>
      <c r="F130" s="361"/>
      <c r="G130" s="361"/>
      <c r="H130" s="361"/>
      <c r="I130" s="361"/>
      <c r="J130" s="376"/>
      <c r="K130" s="126"/>
      <c r="L130" s="9"/>
      <c r="M130" s="73"/>
      <c r="N130" s="21" t="str">
        <f>IF(OR(K130=1,K130=0,K130=""),"Hợp lệ","Sai")</f>
        <v>Hợp lệ</v>
      </c>
      <c r="O130" s="40"/>
      <c r="P130" s="40"/>
      <c r="Q130" s="40"/>
      <c r="R130" s="40"/>
      <c r="S130" s="40"/>
      <c r="T130" s="40"/>
      <c r="U130" s="57"/>
    </row>
    <row r="131" spans="1:21" ht="15.75" thickBot="1" x14ac:dyDescent="0.3">
      <c r="A131" s="128"/>
      <c r="B131" s="55"/>
      <c r="C131" s="19"/>
      <c r="D131" s="363" t="s">
        <v>151</v>
      </c>
      <c r="E131" s="364"/>
      <c r="F131" s="364"/>
      <c r="G131" s="364"/>
      <c r="H131" s="364"/>
      <c r="I131" s="364"/>
      <c r="J131" s="377"/>
      <c r="K131" s="127"/>
      <c r="L131" s="9"/>
      <c r="M131" s="73"/>
      <c r="N131" s="21" t="str">
        <f>IF(OR(K131=1,K131=0,K131=""),"Hợp lệ","Sai")</f>
        <v>Hợp lệ</v>
      </c>
      <c r="O131" s="40"/>
      <c r="P131" s="40"/>
      <c r="Q131" s="40"/>
      <c r="R131" s="40"/>
      <c r="S131" s="40"/>
      <c r="T131" s="40"/>
      <c r="U131" s="57"/>
    </row>
    <row r="132" spans="1:21" x14ac:dyDescent="0.25">
      <c r="A132" s="128"/>
      <c r="B132" s="55"/>
      <c r="C132" s="122"/>
      <c r="D132" s="378"/>
      <c r="E132" s="378"/>
      <c r="F132" s="378"/>
      <c r="G132" s="378"/>
      <c r="H132" s="378"/>
      <c r="I132" s="378"/>
      <c r="J132" s="378"/>
      <c r="K132" s="378"/>
      <c r="L132" s="9"/>
      <c r="M132" s="73"/>
      <c r="N132" s="133"/>
      <c r="O132" s="40"/>
      <c r="P132" s="40"/>
      <c r="Q132" s="40"/>
      <c r="R132" s="40"/>
      <c r="S132" s="40"/>
      <c r="T132" s="40"/>
      <c r="U132" s="135"/>
    </row>
    <row r="133" spans="1:21" ht="15.75" thickBot="1" x14ac:dyDescent="0.3">
      <c r="A133" s="128"/>
      <c r="B133" s="55"/>
      <c r="C133" s="124" t="s">
        <v>79</v>
      </c>
      <c r="D133" s="379" t="s">
        <v>67</v>
      </c>
      <c r="E133" s="379"/>
      <c r="F133" s="379"/>
      <c r="G133" s="379"/>
      <c r="H133" s="379"/>
      <c r="I133" s="379"/>
      <c r="J133" s="379"/>
      <c r="K133" s="134"/>
      <c r="L133" s="9"/>
      <c r="M133" s="73"/>
      <c r="N133" s="133"/>
      <c r="O133" s="40"/>
      <c r="P133" s="40"/>
      <c r="Q133" s="40"/>
      <c r="R133" s="40"/>
      <c r="S133" s="40"/>
      <c r="T133" s="40"/>
      <c r="U133" s="125"/>
    </row>
    <row r="134" spans="1:21" x14ac:dyDescent="0.25">
      <c r="A134" s="128"/>
      <c r="B134" s="55"/>
      <c r="C134" s="19"/>
      <c r="D134" s="368" t="s">
        <v>152</v>
      </c>
      <c r="E134" s="369"/>
      <c r="F134" s="369"/>
      <c r="G134" s="369"/>
      <c r="H134" s="369"/>
      <c r="I134" s="369"/>
      <c r="J134" s="375"/>
      <c r="K134" s="126"/>
      <c r="L134" s="9"/>
      <c r="M134" s="73"/>
      <c r="N134" s="21" t="str">
        <f>IF(OR(K134=1,K134=0,K134=""),"Hợp lệ","Sai")</f>
        <v>Hợp lệ</v>
      </c>
      <c r="O134" s="40"/>
      <c r="P134" s="40"/>
      <c r="Q134" s="40"/>
      <c r="R134" s="40"/>
      <c r="S134" s="40"/>
      <c r="T134" s="40"/>
      <c r="U134" s="57"/>
    </row>
    <row r="135" spans="1:21" x14ac:dyDescent="0.25">
      <c r="A135" s="128"/>
      <c r="B135" s="55"/>
      <c r="C135" s="19"/>
      <c r="D135" s="360" t="s">
        <v>267</v>
      </c>
      <c r="E135" s="361"/>
      <c r="F135" s="361"/>
      <c r="G135" s="361"/>
      <c r="H135" s="361"/>
      <c r="I135" s="361"/>
      <c r="J135" s="376"/>
      <c r="K135" s="126"/>
      <c r="L135" s="9"/>
      <c r="M135" s="73"/>
      <c r="N135" s="21" t="str">
        <f>IF(OR(K135=1,K135=0,K135=""),"Hợp lệ","Sai")</f>
        <v>Hợp lệ</v>
      </c>
      <c r="O135" s="40"/>
      <c r="P135" s="40"/>
      <c r="Q135" s="40"/>
      <c r="R135" s="40"/>
      <c r="S135" s="40"/>
      <c r="T135" s="40"/>
      <c r="U135" s="57"/>
    </row>
    <row r="136" spans="1:21" ht="15.75" thickBot="1" x14ac:dyDescent="0.3">
      <c r="A136" s="128"/>
      <c r="B136" s="55"/>
      <c r="C136" s="19"/>
      <c r="D136" s="363" t="s">
        <v>53</v>
      </c>
      <c r="E136" s="364"/>
      <c r="F136" s="364"/>
      <c r="G136" s="364"/>
      <c r="H136" s="364"/>
      <c r="I136" s="364"/>
      <c r="J136" s="377"/>
      <c r="K136" s="127"/>
      <c r="L136" s="9"/>
      <c r="M136" s="73"/>
      <c r="N136" s="21" t="str">
        <f>IF(OR(K136=1,K136=0,K136=""),"Hợp lệ","Sai")</f>
        <v>Hợp lệ</v>
      </c>
      <c r="O136" s="40"/>
      <c r="P136" s="40"/>
      <c r="Q136" s="40"/>
      <c r="R136" s="40"/>
      <c r="S136" s="40"/>
      <c r="T136" s="40"/>
      <c r="U136" s="57"/>
    </row>
    <row r="137" spans="1:21" x14ac:dyDescent="0.25">
      <c r="A137" s="128"/>
      <c r="B137" s="55"/>
      <c r="C137" s="122"/>
      <c r="D137" s="383"/>
      <c r="E137" s="383"/>
      <c r="F137" s="383"/>
      <c r="G137" s="383"/>
      <c r="H137" s="383"/>
      <c r="I137" s="383"/>
      <c r="J137" s="383"/>
      <c r="K137" s="9"/>
      <c r="L137" s="9"/>
      <c r="M137" s="73"/>
      <c r="N137" s="133"/>
      <c r="O137" s="40"/>
      <c r="P137" s="40"/>
      <c r="Q137" s="40"/>
      <c r="R137" s="40"/>
      <c r="S137" s="40"/>
      <c r="T137" s="40"/>
      <c r="U137" s="135"/>
    </row>
    <row r="138" spans="1:21" ht="15.75" thickBot="1" x14ac:dyDescent="0.3">
      <c r="A138" s="9"/>
      <c r="B138" s="55"/>
      <c r="C138" s="124" t="s">
        <v>80</v>
      </c>
      <c r="D138" s="382" t="s">
        <v>68</v>
      </c>
      <c r="E138" s="382"/>
      <c r="F138" s="382"/>
      <c r="G138" s="382"/>
      <c r="H138" s="382"/>
      <c r="I138" s="382"/>
      <c r="J138" s="382"/>
      <c r="K138" s="134"/>
      <c r="L138" s="9"/>
      <c r="M138" s="73"/>
      <c r="N138" s="21"/>
      <c r="O138" s="22"/>
      <c r="P138" s="22"/>
      <c r="Q138" s="22"/>
      <c r="R138" s="22"/>
      <c r="S138" s="22"/>
      <c r="T138" s="22"/>
      <c r="U138" s="125"/>
    </row>
    <row r="139" spans="1:21" x14ac:dyDescent="0.25">
      <c r="A139" s="9"/>
      <c r="B139" s="55"/>
      <c r="C139" s="19"/>
      <c r="D139" s="368" t="s">
        <v>154</v>
      </c>
      <c r="E139" s="369"/>
      <c r="F139" s="369"/>
      <c r="G139" s="369"/>
      <c r="H139" s="369"/>
      <c r="I139" s="369"/>
      <c r="J139" s="375"/>
      <c r="K139" s="126"/>
      <c r="L139" s="9"/>
      <c r="M139" s="73"/>
      <c r="N139" s="21" t="str">
        <f>IF(OR(K139=1,K139=0,K139=""),"Hợp lệ","Sai")</f>
        <v>Hợp lệ</v>
      </c>
      <c r="O139" s="22"/>
      <c r="P139" s="22"/>
      <c r="Q139" s="22"/>
      <c r="R139" s="22"/>
      <c r="S139" s="22"/>
      <c r="T139" s="22"/>
      <c r="U139" s="57"/>
    </row>
    <row r="140" spans="1:21" x14ac:dyDescent="0.25">
      <c r="A140" s="9"/>
      <c r="B140" s="55"/>
      <c r="C140" s="19"/>
      <c r="D140" s="360" t="s">
        <v>155</v>
      </c>
      <c r="E140" s="361"/>
      <c r="F140" s="361"/>
      <c r="G140" s="361"/>
      <c r="H140" s="361"/>
      <c r="I140" s="361"/>
      <c r="J140" s="376"/>
      <c r="K140" s="126"/>
      <c r="L140" s="9"/>
      <c r="M140" s="73"/>
      <c r="N140" s="21" t="str">
        <f>IF(OR(K140=1,K140=0,K140=""),"Hợp lệ","Sai")</f>
        <v>Hợp lệ</v>
      </c>
      <c r="O140" s="22"/>
      <c r="P140" s="22"/>
      <c r="Q140" s="22"/>
      <c r="R140" s="22"/>
      <c r="S140" s="22"/>
      <c r="T140" s="22"/>
      <c r="U140" s="57"/>
    </row>
    <row r="141" spans="1:21" ht="15.75" thickBot="1" x14ac:dyDescent="0.3">
      <c r="A141" s="9"/>
      <c r="B141" s="55"/>
      <c r="C141" s="19"/>
      <c r="D141" s="363" t="s">
        <v>153</v>
      </c>
      <c r="E141" s="364"/>
      <c r="F141" s="364"/>
      <c r="G141" s="364"/>
      <c r="H141" s="364"/>
      <c r="I141" s="364"/>
      <c r="J141" s="377"/>
      <c r="K141" s="127"/>
      <c r="L141" s="9"/>
      <c r="M141" s="73"/>
      <c r="N141" s="21" t="str">
        <f>IF(OR(K141=1,K141=0,K141=""),"Hợp lệ","Sai")</f>
        <v>Hợp lệ</v>
      </c>
      <c r="O141" s="22"/>
      <c r="P141" s="22"/>
      <c r="Q141" s="22"/>
      <c r="R141" s="22"/>
      <c r="S141" s="22"/>
      <c r="T141" s="22"/>
      <c r="U141" s="57"/>
    </row>
    <row r="142" spans="1:21" x14ac:dyDescent="0.25">
      <c r="A142" s="9"/>
      <c r="B142" s="55"/>
      <c r="C142" s="122"/>
      <c r="D142" s="378"/>
      <c r="E142" s="378"/>
      <c r="F142" s="378"/>
      <c r="G142" s="378"/>
      <c r="H142" s="378"/>
      <c r="I142" s="378"/>
      <c r="J142" s="378"/>
      <c r="K142" s="9"/>
      <c r="L142" s="9"/>
      <c r="M142" s="73"/>
      <c r="N142" s="21"/>
      <c r="O142" s="22"/>
      <c r="P142" s="22"/>
      <c r="Q142" s="22"/>
      <c r="R142" s="22"/>
      <c r="S142" s="22"/>
      <c r="T142" s="22"/>
      <c r="U142" s="135"/>
    </row>
    <row r="143" spans="1:21" ht="15.75" thickBot="1" x14ac:dyDescent="0.3">
      <c r="A143" s="9"/>
      <c r="B143" s="55"/>
      <c r="C143" s="124" t="s">
        <v>81</v>
      </c>
      <c r="D143" s="379" t="s">
        <v>69</v>
      </c>
      <c r="E143" s="379"/>
      <c r="F143" s="379"/>
      <c r="G143" s="379"/>
      <c r="H143" s="379"/>
      <c r="I143" s="379"/>
      <c r="J143" s="379"/>
      <c r="K143" s="134"/>
      <c r="L143" s="9"/>
      <c r="M143" s="73"/>
      <c r="N143" s="21"/>
      <c r="O143" s="22"/>
      <c r="P143" s="22"/>
      <c r="Q143" s="22"/>
      <c r="R143" s="22"/>
      <c r="S143" s="22"/>
      <c r="T143" s="22"/>
      <c r="U143" s="125"/>
    </row>
    <row r="144" spans="1:21" x14ac:dyDescent="0.25">
      <c r="A144" s="9"/>
      <c r="B144" s="55"/>
      <c r="C144" s="19"/>
      <c r="D144" s="368" t="s">
        <v>156</v>
      </c>
      <c r="E144" s="369"/>
      <c r="F144" s="369"/>
      <c r="G144" s="369"/>
      <c r="H144" s="369"/>
      <c r="I144" s="369"/>
      <c r="J144" s="375"/>
      <c r="K144" s="126"/>
      <c r="L144" s="9"/>
      <c r="M144" s="73"/>
      <c r="N144" s="21" t="str">
        <f>IF(OR(K144=1,K144=0,K144=""),"Hợp lệ","Sai")</f>
        <v>Hợp lệ</v>
      </c>
      <c r="O144" s="22"/>
      <c r="P144" s="22"/>
      <c r="Q144" s="22"/>
      <c r="R144" s="22"/>
      <c r="S144" s="22"/>
      <c r="T144" s="22"/>
      <c r="U144" s="57"/>
    </row>
    <row r="145" spans="1:21" x14ac:dyDescent="0.25">
      <c r="A145" s="9"/>
      <c r="B145" s="55"/>
      <c r="C145" s="19"/>
      <c r="D145" s="360" t="s">
        <v>157</v>
      </c>
      <c r="E145" s="361"/>
      <c r="F145" s="361"/>
      <c r="G145" s="361"/>
      <c r="H145" s="361"/>
      <c r="I145" s="361"/>
      <c r="J145" s="376"/>
      <c r="K145" s="126"/>
      <c r="L145" s="9"/>
      <c r="M145" s="73"/>
      <c r="N145" s="21" t="str">
        <f>IF(OR(K145=1,K145=0,K145=""),"Hợp lệ","Sai")</f>
        <v>Hợp lệ</v>
      </c>
      <c r="O145" s="22"/>
      <c r="P145" s="22"/>
      <c r="Q145" s="22"/>
      <c r="R145" s="22"/>
      <c r="S145" s="22"/>
      <c r="T145" s="22"/>
      <c r="U145" s="57"/>
    </row>
    <row r="146" spans="1:21" ht="15.75" thickBot="1" x14ac:dyDescent="0.3">
      <c r="A146" s="9"/>
      <c r="B146" s="55"/>
      <c r="C146" s="19"/>
      <c r="D146" s="363" t="s">
        <v>158</v>
      </c>
      <c r="E146" s="364"/>
      <c r="F146" s="364"/>
      <c r="G146" s="364"/>
      <c r="H146" s="364"/>
      <c r="I146" s="364"/>
      <c r="J146" s="377"/>
      <c r="K146" s="127"/>
      <c r="L146" s="9"/>
      <c r="M146" s="73"/>
      <c r="N146" s="21" t="str">
        <f>IF(OR(K146=1,K146=0,K146=""),"Hợp lệ","Sai")</f>
        <v>Hợp lệ</v>
      </c>
      <c r="O146" s="22"/>
      <c r="P146" s="22"/>
      <c r="Q146" s="22"/>
      <c r="R146" s="22"/>
      <c r="S146" s="22"/>
      <c r="T146" s="22"/>
      <c r="U146" s="57"/>
    </row>
    <row r="147" spans="1:21" x14ac:dyDescent="0.25">
      <c r="A147" s="9"/>
      <c r="B147" s="55"/>
      <c r="C147" s="122"/>
      <c r="D147" s="378"/>
      <c r="E147" s="378"/>
      <c r="F147" s="378"/>
      <c r="G147" s="378"/>
      <c r="H147" s="378"/>
      <c r="I147" s="378"/>
      <c r="J147" s="378"/>
      <c r="K147" s="9"/>
      <c r="L147" s="9"/>
      <c r="M147" s="73"/>
      <c r="N147" s="21"/>
      <c r="O147" s="22"/>
      <c r="P147" s="22"/>
      <c r="Q147" s="22"/>
      <c r="R147" s="22"/>
      <c r="S147" s="22"/>
      <c r="T147" s="22"/>
      <c r="U147" s="135"/>
    </row>
    <row r="148" spans="1:21" ht="15.75" thickBot="1" x14ac:dyDescent="0.3">
      <c r="A148" s="9"/>
      <c r="B148" s="55"/>
      <c r="C148" s="124" t="s">
        <v>83</v>
      </c>
      <c r="D148" s="382" t="s">
        <v>70</v>
      </c>
      <c r="E148" s="382"/>
      <c r="F148" s="382"/>
      <c r="G148" s="382"/>
      <c r="H148" s="382"/>
      <c r="I148" s="382"/>
      <c r="J148" s="382"/>
      <c r="K148" s="134"/>
      <c r="L148" s="9"/>
      <c r="M148" s="73"/>
      <c r="N148" s="21"/>
      <c r="O148" s="22"/>
      <c r="P148" s="22"/>
      <c r="Q148" s="22"/>
      <c r="R148" s="22"/>
      <c r="S148" s="22"/>
      <c r="T148" s="22"/>
      <c r="U148" s="125"/>
    </row>
    <row r="149" spans="1:21" x14ac:dyDescent="0.25">
      <c r="A149" s="9"/>
      <c r="B149" s="55"/>
      <c r="C149" s="19"/>
      <c r="D149" s="368" t="s">
        <v>54</v>
      </c>
      <c r="E149" s="369"/>
      <c r="F149" s="369"/>
      <c r="G149" s="369"/>
      <c r="H149" s="369"/>
      <c r="I149" s="369"/>
      <c r="J149" s="375"/>
      <c r="K149" s="136"/>
      <c r="L149" s="9"/>
      <c r="M149" s="73"/>
      <c r="N149" s="21" t="str">
        <f>IF(OR(K149=1,K149=0,K149=""),"Hợp lệ","Sai")</f>
        <v>Hợp lệ</v>
      </c>
      <c r="O149" s="22"/>
      <c r="P149" s="22"/>
      <c r="Q149" s="22"/>
      <c r="R149" s="22"/>
      <c r="S149" s="22"/>
      <c r="T149" s="22"/>
      <c r="U149" s="57"/>
    </row>
    <row r="150" spans="1:21" x14ac:dyDescent="0.25">
      <c r="A150" s="9"/>
      <c r="B150" s="55"/>
      <c r="C150" s="19"/>
      <c r="D150" s="360" t="s">
        <v>268</v>
      </c>
      <c r="E150" s="361"/>
      <c r="F150" s="361"/>
      <c r="G150" s="361"/>
      <c r="H150" s="361"/>
      <c r="I150" s="361"/>
      <c r="J150" s="376"/>
      <c r="K150" s="126"/>
      <c r="L150" s="9"/>
      <c r="M150" s="73"/>
      <c r="N150" s="21" t="str">
        <f>IF(OR(K150=1,K150=0,K150=""),"Hợp lệ","Sai")</f>
        <v>Hợp lệ</v>
      </c>
      <c r="O150" s="22"/>
      <c r="P150" s="22"/>
      <c r="Q150" s="22"/>
      <c r="R150" s="22"/>
      <c r="S150" s="22"/>
      <c r="T150" s="22"/>
      <c r="U150" s="57"/>
    </row>
    <row r="151" spans="1:21" ht="15.75" thickBot="1" x14ac:dyDescent="0.3">
      <c r="A151" s="9"/>
      <c r="B151" s="55"/>
      <c r="C151" s="19"/>
      <c r="D151" s="363" t="s">
        <v>55</v>
      </c>
      <c r="E151" s="364"/>
      <c r="F151" s="364"/>
      <c r="G151" s="364"/>
      <c r="H151" s="364"/>
      <c r="I151" s="364"/>
      <c r="J151" s="377"/>
      <c r="K151" s="127"/>
      <c r="L151" s="9"/>
      <c r="M151" s="73"/>
      <c r="N151" s="21" t="str">
        <f>IF(OR(K151=1,K151=0,K151=""),"Hợp lệ","Sai")</f>
        <v>Hợp lệ</v>
      </c>
      <c r="O151" s="22"/>
      <c r="P151" s="22"/>
      <c r="Q151" s="22"/>
      <c r="R151" s="22"/>
      <c r="S151" s="22"/>
      <c r="T151" s="22"/>
      <c r="U151" s="57"/>
    </row>
    <row r="152" spans="1:21" x14ac:dyDescent="0.25">
      <c r="A152" s="9"/>
      <c r="B152" s="55"/>
      <c r="C152" s="122"/>
      <c r="D152" s="378"/>
      <c r="E152" s="378"/>
      <c r="F152" s="378"/>
      <c r="G152" s="378"/>
      <c r="H152" s="378"/>
      <c r="I152" s="378"/>
      <c r="J152" s="378"/>
      <c r="K152" s="9"/>
      <c r="L152" s="9"/>
      <c r="M152" s="73"/>
      <c r="N152" s="21"/>
      <c r="O152" s="22"/>
      <c r="P152" s="22"/>
      <c r="Q152" s="22"/>
      <c r="R152" s="22"/>
      <c r="S152" s="22"/>
      <c r="T152" s="22"/>
      <c r="U152" s="135"/>
    </row>
    <row r="153" spans="1:21" ht="15.75" thickBot="1" x14ac:dyDescent="0.3">
      <c r="A153" s="9"/>
      <c r="B153" s="55"/>
      <c r="C153" s="124" t="s">
        <v>82</v>
      </c>
      <c r="D153" s="382" t="s">
        <v>159</v>
      </c>
      <c r="E153" s="382"/>
      <c r="F153" s="382"/>
      <c r="G153" s="382"/>
      <c r="H153" s="382"/>
      <c r="I153" s="382"/>
      <c r="J153" s="382"/>
      <c r="K153" s="134"/>
      <c r="L153" s="9"/>
      <c r="M153" s="73"/>
      <c r="N153" s="21"/>
      <c r="O153" s="22"/>
      <c r="P153" s="22"/>
      <c r="Q153" s="22"/>
      <c r="R153" s="22"/>
      <c r="S153" s="22"/>
      <c r="T153" s="22"/>
      <c r="U153" s="125"/>
    </row>
    <row r="154" spans="1:21" x14ac:dyDescent="0.25">
      <c r="A154" s="9"/>
      <c r="B154" s="55"/>
      <c r="C154" s="19"/>
      <c r="D154" s="368" t="s">
        <v>160</v>
      </c>
      <c r="E154" s="369"/>
      <c r="F154" s="369"/>
      <c r="G154" s="369"/>
      <c r="H154" s="369"/>
      <c r="I154" s="369"/>
      <c r="J154" s="375"/>
      <c r="K154" s="136"/>
      <c r="L154" s="9"/>
      <c r="M154" s="73"/>
      <c r="N154" s="21" t="str">
        <f>IF(OR(K154=1,K154=0,K154=""),"Hợp lệ","Sai")</f>
        <v>Hợp lệ</v>
      </c>
      <c r="O154" s="22"/>
      <c r="P154" s="22"/>
      <c r="Q154" s="22"/>
      <c r="R154" s="22"/>
      <c r="S154" s="22"/>
      <c r="T154" s="22"/>
      <c r="U154" s="57"/>
    </row>
    <row r="155" spans="1:21" x14ac:dyDescent="0.25">
      <c r="A155" s="9"/>
      <c r="B155" s="55"/>
      <c r="C155" s="19"/>
      <c r="D155" s="360" t="s">
        <v>161</v>
      </c>
      <c r="E155" s="361"/>
      <c r="F155" s="361"/>
      <c r="G155" s="361"/>
      <c r="H155" s="361"/>
      <c r="I155" s="361"/>
      <c r="J155" s="376"/>
      <c r="K155" s="126"/>
      <c r="L155" s="9"/>
      <c r="M155" s="73"/>
      <c r="N155" s="21" t="str">
        <f>IF(OR(K155=1,K155=0,K155=""),"Hợp lệ","Sai")</f>
        <v>Hợp lệ</v>
      </c>
      <c r="O155" s="22"/>
      <c r="P155" s="22"/>
      <c r="Q155" s="22"/>
      <c r="R155" s="22"/>
      <c r="S155" s="22"/>
      <c r="T155" s="22"/>
      <c r="U155" s="57"/>
    </row>
    <row r="156" spans="1:21" ht="15.75" thickBot="1" x14ac:dyDescent="0.3">
      <c r="A156" s="9"/>
      <c r="B156" s="55"/>
      <c r="C156" s="19"/>
      <c r="D156" s="363" t="s">
        <v>162</v>
      </c>
      <c r="E156" s="364"/>
      <c r="F156" s="364"/>
      <c r="G156" s="364"/>
      <c r="H156" s="364"/>
      <c r="I156" s="364"/>
      <c r="J156" s="377"/>
      <c r="K156" s="127"/>
      <c r="L156" s="9"/>
      <c r="M156" s="73"/>
      <c r="N156" s="21" t="str">
        <f>IF(OR(K156=1,K156=0,K156=""),"Hợp lệ","Sai")</f>
        <v>Hợp lệ</v>
      </c>
      <c r="O156" s="22"/>
      <c r="P156" s="22"/>
      <c r="Q156" s="22"/>
      <c r="R156" s="22"/>
      <c r="S156" s="22"/>
      <c r="T156" s="22"/>
      <c r="U156" s="57"/>
    </row>
    <row r="157" spans="1:21" x14ac:dyDescent="0.25">
      <c r="A157" s="9"/>
      <c r="B157" s="55"/>
      <c r="C157" s="122">
        <v>34</v>
      </c>
      <c r="D157" s="384" t="s">
        <v>163</v>
      </c>
      <c r="E157" s="384"/>
      <c r="F157" s="384"/>
      <c r="G157" s="384"/>
      <c r="H157" s="384"/>
      <c r="I157" s="384"/>
      <c r="J157" s="384"/>
      <c r="K157" s="9"/>
      <c r="L157" s="9"/>
      <c r="M157" s="73"/>
      <c r="N157" s="21"/>
      <c r="O157" s="22"/>
      <c r="P157" s="22"/>
      <c r="Q157" s="22"/>
      <c r="R157" s="22"/>
      <c r="S157" s="22"/>
      <c r="T157" s="22"/>
      <c r="U157" s="135"/>
    </row>
    <row r="158" spans="1:21" ht="15.75" thickBot="1" x14ac:dyDescent="0.3">
      <c r="A158" s="9"/>
      <c r="B158" s="55"/>
      <c r="C158" s="124" t="s">
        <v>78</v>
      </c>
      <c r="D158" s="385" t="s">
        <v>164</v>
      </c>
      <c r="E158" s="385"/>
      <c r="F158" s="385"/>
      <c r="G158" s="385"/>
      <c r="H158" s="385"/>
      <c r="I158" s="385"/>
      <c r="J158" s="385"/>
      <c r="K158" s="137"/>
      <c r="L158" s="9"/>
      <c r="M158" s="138"/>
      <c r="N158" s="21"/>
      <c r="O158" s="22"/>
      <c r="P158" s="22"/>
      <c r="Q158" s="22"/>
      <c r="R158" s="22"/>
      <c r="S158" s="22"/>
      <c r="T158" s="22"/>
      <c r="U158" s="125"/>
    </row>
    <row r="159" spans="1:21" x14ac:dyDescent="0.25">
      <c r="A159" s="9"/>
      <c r="B159" s="55"/>
      <c r="C159" s="19"/>
      <c r="D159" s="391" t="s">
        <v>269</v>
      </c>
      <c r="E159" s="392"/>
      <c r="F159" s="392"/>
      <c r="G159" s="392"/>
      <c r="H159" s="392"/>
      <c r="I159" s="392"/>
      <c r="J159" s="393"/>
      <c r="K159" s="136"/>
      <c r="L159" s="9"/>
      <c r="M159" s="138"/>
      <c r="N159" s="21" t="str">
        <f>IF(OR(K159=1,K159=0,K159=""),"Hợp lệ","Sai")</f>
        <v>Hợp lệ</v>
      </c>
      <c r="O159" s="22"/>
      <c r="P159" s="22"/>
      <c r="Q159" s="22"/>
      <c r="R159" s="22"/>
      <c r="S159" s="22"/>
      <c r="T159" s="22"/>
      <c r="U159" s="57"/>
    </row>
    <row r="160" spans="1:21" x14ac:dyDescent="0.25">
      <c r="A160" s="9"/>
      <c r="B160" s="55"/>
      <c r="C160" s="19"/>
      <c r="D160" s="394" t="s">
        <v>77</v>
      </c>
      <c r="E160" s="395"/>
      <c r="F160" s="395"/>
      <c r="G160" s="395"/>
      <c r="H160" s="395"/>
      <c r="I160" s="395"/>
      <c r="J160" s="396"/>
      <c r="K160" s="139"/>
      <c r="L160" s="9"/>
      <c r="M160" s="138"/>
      <c r="N160" s="21" t="str">
        <f>IF(OR(K160=1,K160=0,K160=""),"Hợp lệ","Sai")</f>
        <v>Hợp lệ</v>
      </c>
      <c r="O160" s="22"/>
      <c r="P160" s="22"/>
      <c r="Q160" s="22"/>
      <c r="R160" s="22"/>
      <c r="S160" s="22"/>
      <c r="T160" s="22"/>
      <c r="U160" s="57"/>
    </row>
    <row r="161" spans="1:21" ht="15.75" thickBot="1" x14ac:dyDescent="0.3">
      <c r="A161" s="9"/>
      <c r="B161" s="55"/>
      <c r="C161" s="19"/>
      <c r="D161" s="397" t="s">
        <v>76</v>
      </c>
      <c r="E161" s="398"/>
      <c r="F161" s="398"/>
      <c r="G161" s="398"/>
      <c r="H161" s="398"/>
      <c r="I161" s="398"/>
      <c r="J161" s="399"/>
      <c r="K161" s="140"/>
      <c r="L161" s="9"/>
      <c r="M161" s="138"/>
      <c r="N161" s="21" t="str">
        <f>IF(OR(K161=1,K161=0,K161=""),"Hợp lệ","Sai")</f>
        <v>Hợp lệ</v>
      </c>
      <c r="O161" s="22"/>
      <c r="P161" s="22"/>
      <c r="Q161" s="22"/>
      <c r="R161" s="22"/>
      <c r="S161" s="22"/>
      <c r="T161" s="22"/>
      <c r="U161" s="57"/>
    </row>
    <row r="162" spans="1:21" x14ac:dyDescent="0.25">
      <c r="A162" s="9"/>
      <c r="B162" s="55"/>
      <c r="C162" s="122"/>
      <c r="D162" s="378"/>
      <c r="E162" s="378"/>
      <c r="F162" s="378"/>
      <c r="G162" s="378"/>
      <c r="H162" s="378"/>
      <c r="I162" s="378"/>
      <c r="J162" s="378"/>
      <c r="K162" s="9"/>
      <c r="L162" s="9"/>
      <c r="M162" s="138"/>
      <c r="N162" s="21"/>
      <c r="O162" s="22"/>
      <c r="P162" s="22"/>
      <c r="Q162" s="22"/>
      <c r="R162" s="22"/>
      <c r="S162" s="22"/>
      <c r="T162" s="22"/>
      <c r="U162" s="135"/>
    </row>
    <row r="163" spans="1:21" ht="15.75" thickBot="1" x14ac:dyDescent="0.3">
      <c r="A163" s="9"/>
      <c r="B163" s="55"/>
      <c r="C163" s="124" t="s">
        <v>79</v>
      </c>
      <c r="D163" s="382" t="s">
        <v>165</v>
      </c>
      <c r="E163" s="382"/>
      <c r="F163" s="382"/>
      <c r="G163" s="382"/>
      <c r="H163" s="382"/>
      <c r="I163" s="382"/>
      <c r="J163" s="382"/>
      <c r="K163" s="134"/>
      <c r="L163" s="9"/>
      <c r="M163" s="138"/>
      <c r="N163" s="21"/>
      <c r="O163" s="22"/>
      <c r="P163" s="22"/>
      <c r="Q163" s="22"/>
      <c r="R163" s="22"/>
      <c r="S163" s="22"/>
      <c r="T163" s="22"/>
      <c r="U163" s="125"/>
    </row>
    <row r="164" spans="1:21" x14ac:dyDescent="0.25">
      <c r="A164" s="9"/>
      <c r="B164" s="55"/>
      <c r="C164" s="19"/>
      <c r="D164" s="368" t="s">
        <v>166</v>
      </c>
      <c r="E164" s="369"/>
      <c r="F164" s="369"/>
      <c r="G164" s="369"/>
      <c r="H164" s="369"/>
      <c r="I164" s="369"/>
      <c r="J164" s="375"/>
      <c r="K164" s="136"/>
      <c r="L164" s="9"/>
      <c r="M164" s="138"/>
      <c r="N164" s="21" t="str">
        <f>IF(OR(K164=1,K164=0,K164=""),"Hợp lệ","Sai")</f>
        <v>Hợp lệ</v>
      </c>
      <c r="O164" s="22"/>
      <c r="P164" s="22"/>
      <c r="Q164" s="22"/>
      <c r="R164" s="22"/>
      <c r="S164" s="22"/>
      <c r="T164" s="22"/>
      <c r="U164" s="57"/>
    </row>
    <row r="165" spans="1:21" x14ac:dyDescent="0.25">
      <c r="A165" s="9"/>
      <c r="B165" s="55"/>
      <c r="C165" s="19"/>
      <c r="D165" s="360" t="s">
        <v>244</v>
      </c>
      <c r="E165" s="361"/>
      <c r="F165" s="361"/>
      <c r="G165" s="361"/>
      <c r="H165" s="361"/>
      <c r="I165" s="361"/>
      <c r="J165" s="376"/>
      <c r="K165" s="126"/>
      <c r="L165" s="9"/>
      <c r="M165" s="138"/>
      <c r="N165" s="21" t="str">
        <f>IF(OR(K165=1,K165=0,K165=""),"Hợp lệ","Sai")</f>
        <v>Hợp lệ</v>
      </c>
      <c r="O165" s="22"/>
      <c r="P165" s="22"/>
      <c r="Q165" s="22"/>
      <c r="R165" s="22"/>
      <c r="S165" s="22"/>
      <c r="T165" s="22"/>
      <c r="U165" s="57"/>
    </row>
    <row r="166" spans="1:21" x14ac:dyDescent="0.25">
      <c r="A166" s="9"/>
      <c r="B166" s="55"/>
      <c r="C166" s="19"/>
      <c r="D166" s="360" t="s">
        <v>242</v>
      </c>
      <c r="E166" s="361"/>
      <c r="F166" s="361"/>
      <c r="G166" s="361"/>
      <c r="H166" s="361"/>
      <c r="I166" s="361"/>
      <c r="J166" s="376"/>
      <c r="K166" s="126"/>
      <c r="L166" s="9"/>
      <c r="M166" s="138"/>
      <c r="N166" s="21" t="str">
        <f>IF(OR(K166=1,K166=0,K166=""),"Hợp lệ","Sai")</f>
        <v>Hợp lệ</v>
      </c>
      <c r="O166" s="22"/>
      <c r="P166" s="22"/>
      <c r="Q166" s="22"/>
      <c r="R166" s="22"/>
      <c r="S166" s="22"/>
      <c r="T166" s="22"/>
      <c r="U166" s="57"/>
    </row>
    <row r="167" spans="1:21" ht="15.75" thickBot="1" x14ac:dyDescent="0.3">
      <c r="A167" s="9"/>
      <c r="B167" s="55"/>
      <c r="C167" s="19"/>
      <c r="D167" s="363" t="s">
        <v>243</v>
      </c>
      <c r="E167" s="364"/>
      <c r="F167" s="364"/>
      <c r="G167" s="364"/>
      <c r="H167" s="364"/>
      <c r="I167" s="364"/>
      <c r="J167" s="377"/>
      <c r="K167" s="127"/>
      <c r="L167" s="9"/>
      <c r="M167" s="138"/>
      <c r="N167" s="21" t="str">
        <f>IF(OR(K167=1,K167=0,K167=""),"Hợp lệ","Sai")</f>
        <v>Hợp lệ</v>
      </c>
      <c r="O167" s="22"/>
      <c r="P167" s="22"/>
      <c r="Q167" s="22"/>
      <c r="R167" s="22"/>
      <c r="S167" s="22"/>
      <c r="T167" s="22"/>
      <c r="U167" s="57"/>
    </row>
    <row r="168" spans="1:21" ht="15.75" thickBot="1" x14ac:dyDescent="0.3">
      <c r="A168" s="9"/>
      <c r="B168" s="55"/>
      <c r="C168" s="19"/>
      <c r="D168" s="386" t="s">
        <v>248</v>
      </c>
      <c r="E168" s="384"/>
      <c r="F168" s="384"/>
      <c r="G168" s="384"/>
      <c r="H168" s="384"/>
      <c r="I168" s="384"/>
      <c r="J168" s="384"/>
      <c r="K168" s="141"/>
      <c r="L168" s="9"/>
      <c r="M168" s="138"/>
      <c r="N168" s="21"/>
      <c r="O168" s="22"/>
      <c r="P168" s="22"/>
      <c r="Q168" s="22"/>
      <c r="R168" s="22"/>
      <c r="S168" s="22"/>
      <c r="T168" s="22"/>
      <c r="U168" s="57"/>
    </row>
    <row r="169" spans="1:21" x14ac:dyDescent="0.25">
      <c r="A169" s="9"/>
      <c r="B169" s="55"/>
      <c r="C169" s="19"/>
      <c r="D169" s="387" t="s">
        <v>250</v>
      </c>
      <c r="E169" s="388"/>
      <c r="F169" s="388"/>
      <c r="G169" s="388"/>
      <c r="H169" s="388"/>
      <c r="I169" s="388"/>
      <c r="J169" s="388"/>
      <c r="K169" s="142"/>
      <c r="L169" s="9"/>
      <c r="M169" s="138"/>
      <c r="N169" s="21" t="str">
        <f>IF(OR(K169=1,K169=0,K169=""),"Hợp lệ","Sai")</f>
        <v>Hợp lệ</v>
      </c>
      <c r="O169" s="22"/>
      <c r="P169" s="22"/>
      <c r="Q169" s="22"/>
      <c r="R169" s="22"/>
      <c r="S169" s="22"/>
      <c r="T169" s="22"/>
      <c r="U169" s="57"/>
    </row>
    <row r="170" spans="1:21" x14ac:dyDescent="0.25">
      <c r="A170" s="9"/>
      <c r="B170" s="55"/>
      <c r="C170" s="19"/>
      <c r="D170" s="389" t="s">
        <v>249</v>
      </c>
      <c r="E170" s="390"/>
      <c r="F170" s="390"/>
      <c r="G170" s="390"/>
      <c r="H170" s="390"/>
      <c r="I170" s="390"/>
      <c r="J170" s="390"/>
      <c r="K170" s="143"/>
      <c r="L170" s="9"/>
      <c r="M170" s="138"/>
      <c r="N170" s="21" t="str">
        <f>IF(K169=0,IF(OR(K170=1,K170=0,K170=""),"Hợp lệ","Sai"),IF(K170&gt;0,"Sai","Hợp lệ"))</f>
        <v>Hợp lệ</v>
      </c>
      <c r="O170" s="22"/>
      <c r="P170" s="22"/>
      <c r="Q170" s="22"/>
      <c r="R170" s="22"/>
      <c r="S170" s="22"/>
      <c r="T170" s="22"/>
      <c r="U170" s="57"/>
    </row>
    <row r="171" spans="1:21" ht="15.75" thickBot="1" x14ac:dyDescent="0.3">
      <c r="A171" s="9"/>
      <c r="B171" s="55"/>
      <c r="C171" s="19"/>
      <c r="D171" s="404" t="s">
        <v>245</v>
      </c>
      <c r="E171" s="405"/>
      <c r="F171" s="406"/>
      <c r="G171" s="407"/>
      <c r="H171" s="408"/>
      <c r="I171" s="408"/>
      <c r="J171" s="408"/>
      <c r="K171" s="409"/>
      <c r="L171" s="9"/>
      <c r="M171" s="138"/>
      <c r="N171" s="144" t="str">
        <f>IF(K170=1, IF(G171="","Hãy nhập tên DN giám sát","Hợp lệ"),"")</f>
        <v/>
      </c>
      <c r="O171" s="22"/>
      <c r="P171" s="22"/>
      <c r="Q171" s="22"/>
      <c r="R171" s="22"/>
      <c r="S171" s="22"/>
      <c r="T171" s="22"/>
      <c r="U171" s="57"/>
    </row>
    <row r="172" spans="1:21" x14ac:dyDescent="0.25">
      <c r="A172" s="9"/>
      <c r="B172" s="55"/>
      <c r="C172" s="122"/>
      <c r="D172" s="378"/>
      <c r="E172" s="378"/>
      <c r="F172" s="378"/>
      <c r="G172" s="378"/>
      <c r="H172" s="378"/>
      <c r="I172" s="378"/>
      <c r="J172" s="378"/>
      <c r="K172" s="105"/>
      <c r="L172" s="105"/>
      <c r="M172" s="138"/>
      <c r="N172" s="21"/>
      <c r="O172" s="22"/>
      <c r="P172" s="22"/>
      <c r="Q172" s="22"/>
      <c r="R172" s="22"/>
      <c r="S172" s="22"/>
      <c r="T172" s="22"/>
      <c r="U172" s="135"/>
    </row>
    <row r="173" spans="1:21" ht="15.75" thickBot="1" x14ac:dyDescent="0.3">
      <c r="A173" s="9"/>
      <c r="B173" s="55"/>
      <c r="C173" s="124" t="s">
        <v>80</v>
      </c>
      <c r="D173" s="382" t="s">
        <v>71</v>
      </c>
      <c r="E173" s="382"/>
      <c r="F173" s="382"/>
      <c r="G173" s="382"/>
      <c r="H173" s="382"/>
      <c r="I173" s="382"/>
      <c r="J173" s="382"/>
      <c r="K173" s="134"/>
      <c r="L173" s="9"/>
      <c r="M173" s="138"/>
      <c r="N173" s="21"/>
      <c r="O173" s="22"/>
      <c r="P173" s="22"/>
      <c r="Q173" s="22"/>
      <c r="R173" s="22"/>
      <c r="S173" s="22"/>
      <c r="T173" s="22"/>
      <c r="U173" s="125"/>
    </row>
    <row r="174" spans="1:21" x14ac:dyDescent="0.25">
      <c r="A174" s="9"/>
      <c r="B174" s="55"/>
      <c r="C174" s="19"/>
      <c r="D174" s="368" t="s">
        <v>270</v>
      </c>
      <c r="E174" s="369"/>
      <c r="F174" s="369"/>
      <c r="G174" s="369"/>
      <c r="H174" s="369"/>
      <c r="I174" s="369"/>
      <c r="J174" s="375"/>
      <c r="K174" s="136"/>
      <c r="L174" s="9"/>
      <c r="M174" s="138"/>
      <c r="N174" s="21" t="str">
        <f>IF(OR(K174=1,K174=0,K174=""),"Hợp lệ","Sai")</f>
        <v>Hợp lệ</v>
      </c>
      <c r="O174" s="22"/>
      <c r="P174" s="22"/>
      <c r="Q174" s="22"/>
      <c r="R174" s="22"/>
      <c r="S174" s="22"/>
      <c r="T174" s="22"/>
      <c r="U174" s="57"/>
    </row>
    <row r="175" spans="1:21" x14ac:dyDescent="0.25">
      <c r="A175" s="9"/>
      <c r="B175" s="55"/>
      <c r="C175" s="19"/>
      <c r="D175" s="360" t="s">
        <v>167</v>
      </c>
      <c r="E175" s="361"/>
      <c r="F175" s="361"/>
      <c r="G175" s="361"/>
      <c r="H175" s="361"/>
      <c r="I175" s="361"/>
      <c r="J175" s="376"/>
      <c r="K175" s="139"/>
      <c r="L175" s="9"/>
      <c r="M175" s="138"/>
      <c r="N175" s="21" t="str">
        <f>IF(OR(K175=1,K175=0,K175=""),"Hợp lệ","Sai")</f>
        <v>Hợp lệ</v>
      </c>
      <c r="O175" s="22"/>
      <c r="P175" s="22"/>
      <c r="Q175" s="22"/>
      <c r="R175" s="22"/>
      <c r="S175" s="22"/>
      <c r="T175" s="22"/>
      <c r="U175" s="57"/>
    </row>
    <row r="176" spans="1:21" x14ac:dyDescent="0.25">
      <c r="A176" s="9"/>
      <c r="B176" s="55"/>
      <c r="C176" s="19"/>
      <c r="D176" s="360" t="s">
        <v>168</v>
      </c>
      <c r="E176" s="361"/>
      <c r="F176" s="361"/>
      <c r="G176" s="361"/>
      <c r="H176" s="361"/>
      <c r="I176" s="361"/>
      <c r="J176" s="376"/>
      <c r="K176" s="139"/>
      <c r="L176" s="9"/>
      <c r="M176" s="138"/>
      <c r="N176" s="21" t="str">
        <f>IF(OR(K176=1,K176=0,K176=""),"Hợp lệ","Sai")</f>
        <v>Hợp lệ</v>
      </c>
      <c r="O176" s="22"/>
      <c r="P176" s="22"/>
      <c r="Q176" s="22"/>
      <c r="R176" s="22"/>
      <c r="S176" s="22"/>
      <c r="T176" s="22"/>
      <c r="U176" s="57"/>
    </row>
    <row r="177" spans="1:21" ht="15.75" thickBot="1" x14ac:dyDescent="0.3">
      <c r="A177" s="9"/>
      <c r="B177" s="55"/>
      <c r="C177" s="19"/>
      <c r="D177" s="363" t="s">
        <v>271</v>
      </c>
      <c r="E177" s="364"/>
      <c r="F177" s="364"/>
      <c r="G177" s="364"/>
      <c r="H177" s="364"/>
      <c r="I177" s="364"/>
      <c r="J177" s="377"/>
      <c r="K177" s="140"/>
      <c r="L177" s="9"/>
      <c r="M177" s="138"/>
      <c r="N177" s="21" t="str">
        <f>IF(OR(K177=1,K177=0,K177=""),"Hợp lệ","Sai")</f>
        <v>Hợp lệ</v>
      </c>
      <c r="O177" s="22"/>
      <c r="P177" s="22"/>
      <c r="Q177" s="22"/>
      <c r="R177" s="22"/>
      <c r="S177" s="22"/>
      <c r="T177" s="22"/>
      <c r="U177" s="57"/>
    </row>
    <row r="178" spans="1:21" x14ac:dyDescent="0.25">
      <c r="A178" s="9"/>
      <c r="B178" s="55"/>
      <c r="C178" s="19"/>
      <c r="D178" s="145"/>
      <c r="E178" s="145"/>
      <c r="F178" s="145"/>
      <c r="G178" s="145"/>
      <c r="H178" s="145"/>
      <c r="I178" s="145"/>
      <c r="J178" s="145"/>
      <c r="K178" s="141"/>
      <c r="L178" s="9"/>
      <c r="M178" s="138"/>
      <c r="N178" s="21"/>
      <c r="O178" s="22"/>
      <c r="P178" s="22"/>
      <c r="Q178" s="22"/>
      <c r="R178" s="22"/>
      <c r="S178" s="22"/>
      <c r="T178" s="22"/>
      <c r="U178" s="57"/>
    </row>
    <row r="179" spans="1:21" ht="15.75" thickBot="1" x14ac:dyDescent="0.3">
      <c r="A179" s="9"/>
      <c r="B179" s="55"/>
      <c r="C179" s="124" t="s">
        <v>81</v>
      </c>
      <c r="D179" s="382" t="s">
        <v>272</v>
      </c>
      <c r="E179" s="382"/>
      <c r="F179" s="382"/>
      <c r="G179" s="382"/>
      <c r="H179" s="382"/>
      <c r="I179" s="382"/>
      <c r="J179" s="382"/>
      <c r="K179" s="134"/>
      <c r="L179" s="9"/>
      <c r="M179" s="138"/>
      <c r="N179" s="21"/>
      <c r="O179" s="22"/>
      <c r="P179" s="22"/>
      <c r="Q179" s="22"/>
      <c r="R179" s="22"/>
      <c r="S179" s="22"/>
      <c r="T179" s="22"/>
      <c r="U179" s="125"/>
    </row>
    <row r="180" spans="1:21" x14ac:dyDescent="0.25">
      <c r="A180" s="9"/>
      <c r="B180" s="55"/>
      <c r="C180" s="19"/>
      <c r="D180" s="400" t="s">
        <v>74</v>
      </c>
      <c r="E180" s="401"/>
      <c r="F180" s="401"/>
      <c r="G180" s="401"/>
      <c r="H180" s="401"/>
      <c r="I180" s="401"/>
      <c r="J180" s="401"/>
      <c r="K180" s="136"/>
      <c r="L180" s="9"/>
      <c r="M180" s="138"/>
      <c r="N180" s="21" t="str">
        <f t="shared" ref="N180:N186" si="4">IF(OR(K180=1,K180=0,K180=""),"Hợp lệ","Sai")</f>
        <v>Hợp lệ</v>
      </c>
      <c r="O180" s="22"/>
      <c r="P180" s="22"/>
      <c r="Q180" s="22"/>
      <c r="R180" s="22"/>
      <c r="S180" s="22"/>
      <c r="T180" s="22"/>
      <c r="U180" s="57"/>
    </row>
    <row r="181" spans="1:21" x14ac:dyDescent="0.25">
      <c r="A181" s="9"/>
      <c r="B181" s="55"/>
      <c r="C181" s="19"/>
      <c r="D181" s="402" t="s">
        <v>73</v>
      </c>
      <c r="E181" s="403"/>
      <c r="F181" s="403"/>
      <c r="G181" s="403"/>
      <c r="H181" s="403"/>
      <c r="I181" s="403"/>
      <c r="J181" s="403"/>
      <c r="K181" s="139"/>
      <c r="L181" s="36"/>
      <c r="M181" s="138"/>
      <c r="N181" s="21" t="str">
        <f t="shared" si="4"/>
        <v>Hợp lệ</v>
      </c>
      <c r="O181" s="22"/>
      <c r="P181" s="22"/>
      <c r="Q181" s="22"/>
      <c r="R181" s="22"/>
      <c r="S181" s="22"/>
      <c r="T181" s="22"/>
      <c r="U181" s="57"/>
    </row>
    <row r="182" spans="1:21" x14ac:dyDescent="0.25">
      <c r="A182" s="9"/>
      <c r="B182" s="55"/>
      <c r="C182" s="19"/>
      <c r="D182" s="402" t="s">
        <v>169</v>
      </c>
      <c r="E182" s="403"/>
      <c r="F182" s="403"/>
      <c r="G182" s="403"/>
      <c r="H182" s="403"/>
      <c r="I182" s="403"/>
      <c r="J182" s="403"/>
      <c r="K182" s="139"/>
      <c r="L182" s="36"/>
      <c r="M182" s="138"/>
      <c r="N182" s="21" t="str">
        <f t="shared" si="4"/>
        <v>Hợp lệ</v>
      </c>
      <c r="O182" s="22"/>
      <c r="P182" s="22"/>
      <c r="Q182" s="22"/>
      <c r="R182" s="22"/>
      <c r="S182" s="22"/>
      <c r="T182" s="22"/>
      <c r="U182" s="57"/>
    </row>
    <row r="183" spans="1:21" x14ac:dyDescent="0.25">
      <c r="A183" s="9"/>
      <c r="B183" s="55"/>
      <c r="C183" s="19"/>
      <c r="D183" s="402" t="s">
        <v>75</v>
      </c>
      <c r="E183" s="403"/>
      <c r="F183" s="403"/>
      <c r="G183" s="403"/>
      <c r="H183" s="403"/>
      <c r="I183" s="403"/>
      <c r="J183" s="403"/>
      <c r="K183" s="139"/>
      <c r="L183" s="36"/>
      <c r="M183" s="138"/>
      <c r="N183" s="21" t="str">
        <f t="shared" si="4"/>
        <v>Hợp lệ</v>
      </c>
      <c r="O183" s="22"/>
      <c r="P183" s="22"/>
      <c r="Q183" s="22"/>
      <c r="R183" s="22"/>
      <c r="S183" s="22"/>
      <c r="T183" s="22"/>
      <c r="U183" s="57"/>
    </row>
    <row r="184" spans="1:21" x14ac:dyDescent="0.25">
      <c r="A184" s="9"/>
      <c r="B184" s="55"/>
      <c r="C184" s="19"/>
      <c r="D184" s="402" t="s">
        <v>170</v>
      </c>
      <c r="E184" s="403"/>
      <c r="F184" s="403"/>
      <c r="G184" s="403"/>
      <c r="H184" s="403"/>
      <c r="I184" s="403"/>
      <c r="J184" s="403"/>
      <c r="K184" s="139"/>
      <c r="L184" s="36"/>
      <c r="M184" s="138"/>
      <c r="N184" s="21" t="str">
        <f t="shared" si="4"/>
        <v>Hợp lệ</v>
      </c>
      <c r="O184" s="22"/>
      <c r="P184" s="22"/>
      <c r="Q184" s="22"/>
      <c r="R184" s="22"/>
      <c r="S184" s="22"/>
      <c r="T184" s="22"/>
      <c r="U184" s="57"/>
    </row>
    <row r="185" spans="1:21" x14ac:dyDescent="0.25">
      <c r="A185" s="9"/>
      <c r="B185" s="55"/>
      <c r="C185" s="19"/>
      <c r="D185" s="402" t="s">
        <v>171</v>
      </c>
      <c r="E185" s="403"/>
      <c r="F185" s="403"/>
      <c r="G185" s="403"/>
      <c r="H185" s="403"/>
      <c r="I185" s="403"/>
      <c r="J185" s="403"/>
      <c r="K185" s="139"/>
      <c r="L185" s="36"/>
      <c r="M185" s="138"/>
      <c r="N185" s="21" t="str">
        <f t="shared" si="4"/>
        <v>Hợp lệ</v>
      </c>
      <c r="O185" s="22"/>
      <c r="P185" s="22"/>
      <c r="Q185" s="22"/>
      <c r="R185" s="22"/>
      <c r="S185" s="22"/>
      <c r="T185" s="22"/>
      <c r="U185" s="57"/>
    </row>
    <row r="186" spans="1:21" ht="15.75" thickBot="1" x14ac:dyDescent="0.3">
      <c r="A186" s="9"/>
      <c r="B186" s="55"/>
      <c r="C186" s="19"/>
      <c r="D186" s="418" t="s">
        <v>172</v>
      </c>
      <c r="E186" s="419"/>
      <c r="F186" s="419"/>
      <c r="G186" s="419"/>
      <c r="H186" s="419"/>
      <c r="I186" s="419"/>
      <c r="J186" s="419"/>
      <c r="K186" s="140"/>
      <c r="L186" s="36"/>
      <c r="M186" s="138"/>
      <c r="N186" s="21" t="str">
        <f t="shared" si="4"/>
        <v>Hợp lệ</v>
      </c>
      <c r="O186" s="22"/>
      <c r="P186" s="22"/>
      <c r="Q186" s="22"/>
      <c r="R186" s="22"/>
      <c r="S186" s="22"/>
      <c r="T186" s="22"/>
      <c r="U186" s="57"/>
    </row>
    <row r="187" spans="1:21" x14ac:dyDescent="0.25">
      <c r="A187" s="9"/>
      <c r="B187" s="55"/>
      <c r="C187" s="19"/>
      <c r="D187" s="146"/>
      <c r="E187" s="146"/>
      <c r="F187" s="146"/>
      <c r="G187" s="146"/>
      <c r="H187" s="146"/>
      <c r="I187" s="146"/>
      <c r="J187" s="73"/>
      <c r="K187" s="73"/>
      <c r="L187" s="73"/>
      <c r="M187" s="138"/>
      <c r="N187" s="21"/>
      <c r="O187" s="22"/>
      <c r="P187" s="22"/>
      <c r="Q187" s="22"/>
      <c r="R187" s="22"/>
      <c r="S187" s="22"/>
      <c r="T187" s="22"/>
      <c r="U187" s="57"/>
    </row>
    <row r="188" spans="1:21" ht="15.75" thickBot="1" x14ac:dyDescent="0.3">
      <c r="A188" s="105"/>
      <c r="B188" s="111" t="s">
        <v>315</v>
      </c>
      <c r="C188" s="147"/>
      <c r="D188" s="148"/>
      <c r="E188" s="148"/>
      <c r="F188" s="148"/>
      <c r="G188" s="148"/>
      <c r="H188" s="148"/>
      <c r="I188" s="148"/>
      <c r="J188" s="148"/>
      <c r="K188" s="148"/>
      <c r="L188" s="148"/>
      <c r="M188" s="138"/>
      <c r="N188" s="21"/>
      <c r="O188" s="22"/>
      <c r="P188" s="22"/>
      <c r="Q188" s="22"/>
      <c r="R188" s="22"/>
      <c r="S188" s="22"/>
      <c r="T188" s="22"/>
      <c r="U188" s="149"/>
    </row>
    <row r="189" spans="1:21" ht="45.75" thickBot="1" x14ac:dyDescent="0.3">
      <c r="A189" s="36"/>
      <c r="B189" s="150"/>
      <c r="C189" s="38">
        <v>35</v>
      </c>
      <c r="D189" s="420" t="s">
        <v>316</v>
      </c>
      <c r="E189" s="420"/>
      <c r="F189" s="420"/>
      <c r="G189" s="420"/>
      <c r="H189" s="420"/>
      <c r="I189" s="420"/>
      <c r="J189" s="420"/>
      <c r="K189" s="420"/>
      <c r="L189" s="151"/>
      <c r="M189" s="138"/>
      <c r="N189" s="144" t="str">
        <f>IF(L189&gt;0,IF($H$2-3650&lt;L189,"Hợp lệ","Quá lâu rồi"),"Hãy nhập thời điểm gần nhất mm-yyyy ")</f>
        <v xml:space="preserve">Hãy nhập thời điểm gần nhất mm-yyyy </v>
      </c>
      <c r="O189" s="144"/>
      <c r="P189" s="22"/>
      <c r="Q189" s="22"/>
      <c r="R189" s="22"/>
      <c r="S189" s="22"/>
      <c r="T189" s="22"/>
      <c r="U189" s="152"/>
    </row>
    <row r="190" spans="1:21" ht="23.25" thickBot="1" x14ac:dyDescent="0.3">
      <c r="A190" s="69"/>
      <c r="B190" s="70"/>
      <c r="C190" s="71"/>
      <c r="D190" s="421" t="s">
        <v>174</v>
      </c>
      <c r="E190" s="422"/>
      <c r="F190" s="422"/>
      <c r="G190" s="422"/>
      <c r="H190" s="422"/>
      <c r="I190" s="422"/>
      <c r="J190" s="423"/>
      <c r="K190" s="153" t="s">
        <v>197</v>
      </c>
      <c r="L190" s="154" t="s">
        <v>198</v>
      </c>
      <c r="M190" s="155" t="s">
        <v>279</v>
      </c>
      <c r="N190" s="68"/>
      <c r="O190" s="74"/>
      <c r="P190" s="74"/>
      <c r="Q190" s="74"/>
      <c r="R190" s="74"/>
      <c r="S190" s="74"/>
      <c r="T190" s="74"/>
      <c r="U190" s="75"/>
    </row>
    <row r="191" spans="1:21" ht="15.75" thickBot="1" x14ac:dyDescent="0.3">
      <c r="A191" s="69"/>
      <c r="B191" s="70"/>
      <c r="C191" s="71"/>
      <c r="D191" s="410" t="s">
        <v>175</v>
      </c>
      <c r="E191" s="411"/>
      <c r="F191" s="411"/>
      <c r="G191" s="411"/>
      <c r="H191" s="411"/>
      <c r="I191" s="411"/>
      <c r="J191" s="412"/>
      <c r="K191" s="77"/>
      <c r="L191" s="156"/>
      <c r="M191" s="157"/>
      <c r="N191" s="68" t="str">
        <f t="shared" ref="N191:O201" si="5">IF(OR(K191=1,K191=0,K191=""),"Hợp lệ","Sai")</f>
        <v>Hợp lệ</v>
      </c>
      <c r="O191" s="68" t="str">
        <f t="shared" si="5"/>
        <v>Hợp lệ</v>
      </c>
      <c r="P191" s="74"/>
      <c r="Q191" s="74"/>
      <c r="R191" s="74"/>
      <c r="S191" s="74"/>
      <c r="T191" s="74"/>
      <c r="U191" s="75"/>
    </row>
    <row r="192" spans="1:21" ht="15.75" thickBot="1" x14ac:dyDescent="0.3">
      <c r="A192" s="69"/>
      <c r="B192" s="70"/>
      <c r="C192" s="71"/>
      <c r="D192" s="413" t="s">
        <v>176</v>
      </c>
      <c r="E192" s="414"/>
      <c r="F192" s="414"/>
      <c r="G192" s="414"/>
      <c r="H192" s="414"/>
      <c r="I192" s="414"/>
      <c r="J192" s="415"/>
      <c r="K192" s="78"/>
      <c r="L192" s="158"/>
      <c r="M192" s="157"/>
      <c r="N192" s="68" t="str">
        <f t="shared" si="5"/>
        <v>Hợp lệ</v>
      </c>
      <c r="O192" s="68" t="str">
        <f t="shared" si="5"/>
        <v>Hợp lệ</v>
      </c>
      <c r="P192" s="74"/>
      <c r="Q192" s="74"/>
      <c r="R192" s="74"/>
      <c r="S192" s="74"/>
      <c r="T192" s="74"/>
      <c r="U192" s="75"/>
    </row>
    <row r="193" spans="1:21" x14ac:dyDescent="0.25">
      <c r="A193" s="69"/>
      <c r="B193" s="70"/>
      <c r="C193" s="71"/>
      <c r="D193" s="413" t="s">
        <v>177</v>
      </c>
      <c r="E193" s="416"/>
      <c r="F193" s="416"/>
      <c r="G193" s="416"/>
      <c r="H193" s="416"/>
      <c r="I193" s="416"/>
      <c r="J193" s="417"/>
      <c r="K193" s="78"/>
      <c r="L193" s="158"/>
      <c r="M193" s="157"/>
      <c r="N193" s="68" t="str">
        <f t="shared" si="5"/>
        <v>Hợp lệ</v>
      </c>
      <c r="O193" s="68" t="str">
        <f t="shared" si="5"/>
        <v>Hợp lệ</v>
      </c>
      <c r="P193" s="74"/>
      <c r="Q193" s="74"/>
      <c r="R193" s="74"/>
      <c r="S193" s="74"/>
      <c r="T193" s="74"/>
      <c r="U193" s="75"/>
    </row>
    <row r="194" spans="1:21" x14ac:dyDescent="0.25">
      <c r="A194" s="69"/>
      <c r="B194" s="70"/>
      <c r="C194" s="71"/>
      <c r="D194" s="413" t="s">
        <v>179</v>
      </c>
      <c r="E194" s="416"/>
      <c r="F194" s="416"/>
      <c r="G194" s="416"/>
      <c r="H194" s="416"/>
      <c r="I194" s="416"/>
      <c r="J194" s="417"/>
      <c r="K194" s="78"/>
      <c r="L194" s="158"/>
      <c r="M194" s="159"/>
      <c r="N194" s="68" t="str">
        <f t="shared" si="5"/>
        <v>Hợp lệ</v>
      </c>
      <c r="O194" s="68" t="str">
        <f t="shared" si="5"/>
        <v>Hợp lệ</v>
      </c>
      <c r="P194" s="74"/>
      <c r="Q194" s="74"/>
      <c r="R194" s="74"/>
      <c r="S194" s="74"/>
      <c r="T194" s="74"/>
      <c r="U194" s="75"/>
    </row>
    <row r="195" spans="1:21" x14ac:dyDescent="0.25">
      <c r="A195" s="69"/>
      <c r="B195" s="70"/>
      <c r="C195" s="71"/>
      <c r="D195" s="413" t="s">
        <v>178</v>
      </c>
      <c r="E195" s="414"/>
      <c r="F195" s="414"/>
      <c r="G195" s="414"/>
      <c r="H195" s="414"/>
      <c r="I195" s="414"/>
      <c r="J195" s="415"/>
      <c r="K195" s="78"/>
      <c r="L195" s="158"/>
      <c r="M195" s="159"/>
      <c r="N195" s="68" t="str">
        <f t="shared" si="5"/>
        <v>Hợp lệ</v>
      </c>
      <c r="O195" s="68" t="str">
        <f t="shared" si="5"/>
        <v>Hợp lệ</v>
      </c>
      <c r="P195" s="74"/>
      <c r="Q195" s="74"/>
      <c r="R195" s="74"/>
      <c r="S195" s="74"/>
      <c r="T195" s="74"/>
      <c r="U195" s="75"/>
    </row>
    <row r="196" spans="1:21" x14ac:dyDescent="0.25">
      <c r="A196" s="69"/>
      <c r="B196" s="70"/>
      <c r="C196" s="71"/>
      <c r="D196" s="413" t="s">
        <v>180</v>
      </c>
      <c r="E196" s="414"/>
      <c r="F196" s="414"/>
      <c r="G196" s="414"/>
      <c r="H196" s="414"/>
      <c r="I196" s="414"/>
      <c r="J196" s="415"/>
      <c r="K196" s="78"/>
      <c r="L196" s="158"/>
      <c r="M196" s="159"/>
      <c r="N196" s="68" t="str">
        <f t="shared" si="5"/>
        <v>Hợp lệ</v>
      </c>
      <c r="O196" s="68" t="str">
        <f t="shared" si="5"/>
        <v>Hợp lệ</v>
      </c>
      <c r="P196" s="74"/>
      <c r="Q196" s="74"/>
      <c r="R196" s="74"/>
      <c r="S196" s="74"/>
      <c r="T196" s="74"/>
      <c r="U196" s="75"/>
    </row>
    <row r="197" spans="1:21" x14ac:dyDescent="0.25">
      <c r="A197" s="69"/>
      <c r="B197" s="70"/>
      <c r="C197" s="71"/>
      <c r="D197" s="413" t="s">
        <v>181</v>
      </c>
      <c r="E197" s="414"/>
      <c r="F197" s="414"/>
      <c r="G197" s="414"/>
      <c r="H197" s="414"/>
      <c r="I197" s="414"/>
      <c r="J197" s="415"/>
      <c r="K197" s="78"/>
      <c r="L197" s="158"/>
      <c r="M197" s="159"/>
      <c r="N197" s="68" t="str">
        <f t="shared" si="5"/>
        <v>Hợp lệ</v>
      </c>
      <c r="O197" s="68" t="str">
        <f t="shared" si="5"/>
        <v>Hợp lệ</v>
      </c>
      <c r="P197" s="74"/>
      <c r="Q197" s="74"/>
      <c r="R197" s="74"/>
      <c r="S197" s="74"/>
      <c r="T197" s="74"/>
      <c r="U197" s="75"/>
    </row>
    <row r="198" spans="1:21" x14ac:dyDescent="0.25">
      <c r="A198" s="69"/>
      <c r="B198" s="70"/>
      <c r="C198" s="71"/>
      <c r="D198" s="413" t="s">
        <v>182</v>
      </c>
      <c r="E198" s="414"/>
      <c r="F198" s="414"/>
      <c r="G198" s="414"/>
      <c r="H198" s="414"/>
      <c r="I198" s="414"/>
      <c r="J198" s="415"/>
      <c r="K198" s="78"/>
      <c r="L198" s="158"/>
      <c r="M198" s="159"/>
      <c r="N198" s="68" t="str">
        <f t="shared" si="5"/>
        <v>Hợp lệ</v>
      </c>
      <c r="O198" s="68" t="str">
        <f t="shared" si="5"/>
        <v>Hợp lệ</v>
      </c>
      <c r="P198" s="74"/>
      <c r="Q198" s="74"/>
      <c r="R198" s="74"/>
      <c r="S198" s="74"/>
      <c r="T198" s="74"/>
      <c r="U198" s="75"/>
    </row>
    <row r="199" spans="1:21" x14ac:dyDescent="0.25">
      <c r="A199" s="69"/>
      <c r="B199" s="70"/>
      <c r="C199" s="71"/>
      <c r="D199" s="413" t="s">
        <v>183</v>
      </c>
      <c r="E199" s="414"/>
      <c r="F199" s="414"/>
      <c r="G199" s="414"/>
      <c r="H199" s="414"/>
      <c r="I199" s="414"/>
      <c r="J199" s="415"/>
      <c r="K199" s="78"/>
      <c r="L199" s="158"/>
      <c r="M199" s="159"/>
      <c r="N199" s="68" t="str">
        <f t="shared" si="5"/>
        <v>Hợp lệ</v>
      </c>
      <c r="O199" s="68" t="str">
        <f t="shared" si="5"/>
        <v>Hợp lệ</v>
      </c>
      <c r="P199" s="74"/>
      <c r="Q199" s="74"/>
      <c r="R199" s="74"/>
      <c r="S199" s="74"/>
      <c r="T199" s="74"/>
      <c r="U199" s="75"/>
    </row>
    <row r="200" spans="1:21" x14ac:dyDescent="0.25">
      <c r="A200" s="69"/>
      <c r="B200" s="70"/>
      <c r="C200" s="71"/>
      <c r="D200" s="413" t="s">
        <v>184</v>
      </c>
      <c r="E200" s="414"/>
      <c r="F200" s="414"/>
      <c r="G200" s="414"/>
      <c r="H200" s="414"/>
      <c r="I200" s="414"/>
      <c r="J200" s="415"/>
      <c r="K200" s="78"/>
      <c r="L200" s="158"/>
      <c r="M200" s="159"/>
      <c r="N200" s="68" t="str">
        <f t="shared" si="5"/>
        <v>Hợp lệ</v>
      </c>
      <c r="O200" s="68" t="str">
        <f t="shared" si="5"/>
        <v>Hợp lệ</v>
      </c>
      <c r="P200" s="74"/>
      <c r="Q200" s="74"/>
      <c r="R200" s="74"/>
      <c r="S200" s="74"/>
      <c r="T200" s="74"/>
      <c r="U200" s="75"/>
    </row>
    <row r="201" spans="1:21" ht="15.75" thickBot="1" x14ac:dyDescent="0.3">
      <c r="A201" s="69"/>
      <c r="B201" s="70"/>
      <c r="C201" s="71"/>
      <c r="D201" s="427" t="s">
        <v>173</v>
      </c>
      <c r="E201" s="428"/>
      <c r="F201" s="428"/>
      <c r="G201" s="428"/>
      <c r="H201" s="428"/>
      <c r="I201" s="428"/>
      <c r="J201" s="429"/>
      <c r="K201" s="80"/>
      <c r="L201" s="80"/>
      <c r="M201" s="159"/>
      <c r="N201" s="68" t="str">
        <f t="shared" si="5"/>
        <v>Hợp lệ</v>
      </c>
      <c r="O201" s="68" t="str">
        <f t="shared" si="5"/>
        <v>Hợp lệ</v>
      </c>
      <c r="P201" s="74"/>
      <c r="Q201" s="74"/>
      <c r="R201" s="74"/>
      <c r="S201" s="74"/>
      <c r="T201" s="74"/>
      <c r="U201" s="75"/>
    </row>
    <row r="202" spans="1:21" ht="15.75" thickBot="1" x14ac:dyDescent="0.3">
      <c r="A202" s="69"/>
      <c r="B202" s="70"/>
      <c r="C202" s="71"/>
      <c r="D202" s="160"/>
      <c r="E202" s="160"/>
      <c r="F202" s="160"/>
      <c r="G202" s="160"/>
      <c r="H202" s="160"/>
      <c r="I202" s="160"/>
      <c r="J202" s="160"/>
      <c r="K202" s="26"/>
      <c r="L202" s="26"/>
      <c r="M202" s="69"/>
      <c r="N202" s="68"/>
      <c r="O202" s="74"/>
      <c r="P202" s="74"/>
      <c r="Q202" s="74"/>
      <c r="R202" s="74"/>
      <c r="S202" s="74"/>
      <c r="T202" s="74"/>
      <c r="U202" s="75"/>
    </row>
    <row r="203" spans="1:21" ht="45.75" thickBot="1" x14ac:dyDescent="0.3">
      <c r="A203" s="36"/>
      <c r="B203" s="150"/>
      <c r="C203" s="38">
        <v>36</v>
      </c>
      <c r="D203" s="420" t="s">
        <v>317</v>
      </c>
      <c r="E203" s="420"/>
      <c r="F203" s="420"/>
      <c r="G203" s="420"/>
      <c r="H203" s="420"/>
      <c r="I203" s="420"/>
      <c r="J203" s="420"/>
      <c r="K203" s="420"/>
      <c r="L203" s="151"/>
      <c r="M203" s="69"/>
      <c r="N203" s="144" t="str">
        <f>IF(L203&gt;0,IF($H$2-3650&lt;L203,"Hợp lệ","Quá lâu rồi"),"Hãy nhập thời điểm gần nhất mm-yyyy ")</f>
        <v xml:space="preserve">Hãy nhập thời điểm gần nhất mm-yyyy </v>
      </c>
      <c r="O203" s="22"/>
      <c r="P203" s="161"/>
      <c r="Q203" s="22"/>
      <c r="R203" s="22"/>
      <c r="S203" s="22"/>
      <c r="T203" s="22"/>
      <c r="U203" s="152"/>
    </row>
    <row r="204" spans="1:21" ht="24.75" thickBot="1" x14ac:dyDescent="0.3">
      <c r="A204" s="69"/>
      <c r="B204" s="70"/>
      <c r="C204" s="138"/>
      <c r="D204" s="421" t="s">
        <v>185</v>
      </c>
      <c r="E204" s="422"/>
      <c r="F204" s="422"/>
      <c r="G204" s="422"/>
      <c r="H204" s="422"/>
      <c r="I204" s="422"/>
      <c r="J204" s="423"/>
      <c r="K204" s="153" t="s">
        <v>197</v>
      </c>
      <c r="L204" s="154" t="s">
        <v>198</v>
      </c>
      <c r="M204" s="159" t="s">
        <v>279</v>
      </c>
      <c r="N204" s="68"/>
      <c r="O204" s="74"/>
      <c r="P204" s="74"/>
      <c r="Q204" s="74"/>
      <c r="R204" s="74"/>
      <c r="S204" s="74"/>
      <c r="T204" s="74"/>
      <c r="U204" s="162"/>
    </row>
    <row r="205" spans="1:21" x14ac:dyDescent="0.25">
      <c r="A205" s="69"/>
      <c r="B205" s="70"/>
      <c r="C205" s="71"/>
      <c r="D205" s="410" t="s">
        <v>186</v>
      </c>
      <c r="E205" s="411"/>
      <c r="F205" s="411"/>
      <c r="G205" s="411"/>
      <c r="H205" s="411"/>
      <c r="I205" s="411"/>
      <c r="J205" s="412"/>
      <c r="K205" s="163"/>
      <c r="L205" s="77"/>
      <c r="M205" s="164"/>
      <c r="N205" s="68" t="str">
        <f t="shared" ref="N205:O213" si="6">IF(OR(K205=1,K205=0,K205=""),"Hợp lệ","Sai")</f>
        <v>Hợp lệ</v>
      </c>
      <c r="O205" s="68" t="str">
        <f t="shared" si="6"/>
        <v>Hợp lệ</v>
      </c>
      <c r="P205" s="74"/>
      <c r="Q205" s="74"/>
      <c r="R205" s="74"/>
      <c r="S205" s="74"/>
      <c r="T205" s="74"/>
      <c r="U205" s="75"/>
    </row>
    <row r="206" spans="1:21" ht="15.75" thickBot="1" x14ac:dyDescent="0.3">
      <c r="A206" s="69"/>
      <c r="B206" s="70"/>
      <c r="C206" s="71"/>
      <c r="D206" s="413" t="s">
        <v>187</v>
      </c>
      <c r="E206" s="416"/>
      <c r="F206" s="416"/>
      <c r="G206" s="416"/>
      <c r="H206" s="416"/>
      <c r="I206" s="416"/>
      <c r="J206" s="417"/>
      <c r="K206" s="165"/>
      <c r="L206" s="78"/>
      <c r="M206" s="166"/>
      <c r="N206" s="68" t="str">
        <f t="shared" si="6"/>
        <v>Hợp lệ</v>
      </c>
      <c r="O206" s="68" t="str">
        <f t="shared" si="6"/>
        <v>Hợp lệ</v>
      </c>
      <c r="P206" s="74"/>
      <c r="Q206" s="74"/>
      <c r="R206" s="74"/>
      <c r="S206" s="74"/>
      <c r="T206" s="74"/>
      <c r="U206" s="75"/>
    </row>
    <row r="207" spans="1:21" ht="15.75" thickBot="1" x14ac:dyDescent="0.3">
      <c r="A207" s="69"/>
      <c r="B207" s="70"/>
      <c r="C207" s="71"/>
      <c r="D207" s="413" t="s">
        <v>188</v>
      </c>
      <c r="E207" s="414"/>
      <c r="F207" s="414"/>
      <c r="G207" s="414"/>
      <c r="H207" s="414"/>
      <c r="I207" s="414"/>
      <c r="J207" s="415"/>
      <c r="K207" s="165"/>
      <c r="L207" s="78"/>
      <c r="M207" s="166"/>
      <c r="N207" s="68" t="str">
        <f t="shared" si="6"/>
        <v>Hợp lệ</v>
      </c>
      <c r="O207" s="68" t="str">
        <f t="shared" si="6"/>
        <v>Hợp lệ</v>
      </c>
      <c r="P207" s="74"/>
      <c r="Q207" s="74"/>
      <c r="R207" s="74"/>
      <c r="S207" s="74"/>
      <c r="T207" s="74"/>
      <c r="U207" s="75"/>
    </row>
    <row r="208" spans="1:21" ht="15.75" thickBot="1" x14ac:dyDescent="0.3">
      <c r="A208" s="69"/>
      <c r="B208" s="70"/>
      <c r="C208" s="71"/>
      <c r="D208" s="413" t="s">
        <v>189</v>
      </c>
      <c r="E208" s="414"/>
      <c r="F208" s="414"/>
      <c r="G208" s="414"/>
      <c r="H208" s="414"/>
      <c r="I208" s="414"/>
      <c r="J208" s="415"/>
      <c r="K208" s="165"/>
      <c r="L208" s="78"/>
      <c r="M208" s="166"/>
      <c r="N208" s="68" t="str">
        <f t="shared" si="6"/>
        <v>Hợp lệ</v>
      </c>
      <c r="O208" s="68" t="str">
        <f t="shared" si="6"/>
        <v>Hợp lệ</v>
      </c>
      <c r="P208" s="74"/>
      <c r="Q208" s="74"/>
      <c r="R208" s="74"/>
      <c r="S208" s="74"/>
      <c r="T208" s="74"/>
      <c r="U208" s="75"/>
    </row>
    <row r="209" spans="1:21" ht="15.75" thickBot="1" x14ac:dyDescent="0.3">
      <c r="A209" s="69"/>
      <c r="B209" s="70"/>
      <c r="C209" s="71"/>
      <c r="D209" s="424" t="s">
        <v>190</v>
      </c>
      <c r="E209" s="425"/>
      <c r="F209" s="425"/>
      <c r="G209" s="425"/>
      <c r="H209" s="425"/>
      <c r="I209" s="425"/>
      <c r="J209" s="426"/>
      <c r="K209" s="165"/>
      <c r="L209" s="78"/>
      <c r="M209" s="166"/>
      <c r="N209" s="68" t="str">
        <f t="shared" si="6"/>
        <v>Hợp lệ</v>
      </c>
      <c r="O209" s="68" t="str">
        <f t="shared" si="6"/>
        <v>Hợp lệ</v>
      </c>
      <c r="P209" s="74"/>
      <c r="Q209" s="74"/>
      <c r="R209" s="74"/>
      <c r="S209" s="74"/>
      <c r="T209" s="74"/>
      <c r="U209" s="75"/>
    </row>
    <row r="210" spans="1:21" ht="15.75" thickBot="1" x14ac:dyDescent="0.3">
      <c r="A210" s="69"/>
      <c r="B210" s="70"/>
      <c r="C210" s="71"/>
      <c r="D210" s="424" t="s">
        <v>191</v>
      </c>
      <c r="E210" s="439"/>
      <c r="F210" s="439"/>
      <c r="G210" s="439"/>
      <c r="H210" s="439"/>
      <c r="I210" s="439"/>
      <c r="J210" s="440"/>
      <c r="K210" s="165"/>
      <c r="L210" s="78"/>
      <c r="M210" s="166"/>
      <c r="N210" s="68" t="str">
        <f t="shared" si="6"/>
        <v>Hợp lệ</v>
      </c>
      <c r="O210" s="68" t="str">
        <f t="shared" si="6"/>
        <v>Hợp lệ</v>
      </c>
      <c r="P210" s="74"/>
      <c r="Q210" s="74"/>
      <c r="R210" s="74"/>
      <c r="S210" s="74"/>
      <c r="T210" s="74"/>
      <c r="U210" s="75"/>
    </row>
    <row r="211" spans="1:21" ht="15.75" thickBot="1" x14ac:dyDescent="0.3">
      <c r="A211" s="69"/>
      <c r="B211" s="70"/>
      <c r="C211" s="71"/>
      <c r="D211" s="424" t="s">
        <v>192</v>
      </c>
      <c r="E211" s="425"/>
      <c r="F211" s="425"/>
      <c r="G211" s="425"/>
      <c r="H211" s="425"/>
      <c r="I211" s="425"/>
      <c r="J211" s="426"/>
      <c r="K211" s="165"/>
      <c r="L211" s="78"/>
      <c r="M211" s="166"/>
      <c r="N211" s="68" t="str">
        <f t="shared" si="6"/>
        <v>Hợp lệ</v>
      </c>
      <c r="O211" s="68" t="str">
        <f t="shared" si="6"/>
        <v>Hợp lệ</v>
      </c>
      <c r="P211" s="74"/>
      <c r="Q211" s="74"/>
      <c r="R211" s="74"/>
      <c r="S211" s="74"/>
      <c r="T211" s="74"/>
      <c r="U211" s="75"/>
    </row>
    <row r="212" spans="1:21" ht="15.75" thickBot="1" x14ac:dyDescent="0.3">
      <c r="A212" s="69"/>
      <c r="B212" s="70"/>
      <c r="C212" s="71"/>
      <c r="D212" s="424" t="s">
        <v>193</v>
      </c>
      <c r="E212" s="425"/>
      <c r="F212" s="425"/>
      <c r="G212" s="425"/>
      <c r="H212" s="425"/>
      <c r="I212" s="425"/>
      <c r="J212" s="426"/>
      <c r="K212" s="165"/>
      <c r="L212" s="167"/>
      <c r="M212" s="166"/>
      <c r="N212" s="68" t="str">
        <f t="shared" si="6"/>
        <v>Hợp lệ</v>
      </c>
      <c r="O212" s="68" t="str">
        <f t="shared" si="6"/>
        <v>Hợp lệ</v>
      </c>
      <c r="P212" s="74"/>
      <c r="Q212" s="74"/>
      <c r="R212" s="74"/>
      <c r="S212" s="74"/>
      <c r="T212" s="74"/>
      <c r="U212" s="75"/>
    </row>
    <row r="213" spans="1:21" ht="15.75" thickBot="1" x14ac:dyDescent="0.3">
      <c r="A213" s="69"/>
      <c r="B213" s="70"/>
      <c r="C213" s="71"/>
      <c r="D213" s="441" t="s">
        <v>194</v>
      </c>
      <c r="E213" s="442"/>
      <c r="F213" s="442"/>
      <c r="G213" s="442"/>
      <c r="H213" s="442"/>
      <c r="I213" s="442"/>
      <c r="J213" s="443"/>
      <c r="K213" s="168"/>
      <c r="L213" s="80"/>
      <c r="M213" s="166"/>
      <c r="N213" s="68" t="str">
        <f t="shared" si="6"/>
        <v>Hợp lệ</v>
      </c>
      <c r="O213" s="68" t="str">
        <f t="shared" si="6"/>
        <v>Hợp lệ</v>
      </c>
      <c r="P213" s="74"/>
      <c r="Q213" s="74"/>
      <c r="R213" s="74"/>
      <c r="S213" s="74"/>
      <c r="T213" s="74"/>
      <c r="U213" s="75"/>
    </row>
    <row r="214" spans="1:21" ht="15.75" thickBot="1" x14ac:dyDescent="0.3">
      <c r="A214" s="69"/>
      <c r="B214" s="70"/>
      <c r="C214" s="71"/>
      <c r="D214" s="160"/>
      <c r="E214" s="160"/>
      <c r="F214" s="160"/>
      <c r="G214" s="160"/>
      <c r="H214" s="160"/>
      <c r="I214" s="160"/>
      <c r="J214" s="160"/>
      <c r="K214" s="26"/>
      <c r="L214" s="26"/>
      <c r="M214" s="147"/>
      <c r="N214" s="68"/>
      <c r="O214" s="74"/>
      <c r="P214" s="74"/>
      <c r="Q214" s="74"/>
      <c r="R214" s="74"/>
      <c r="S214" s="74"/>
      <c r="T214" s="74"/>
      <c r="U214" s="75"/>
    </row>
    <row r="215" spans="1:21" ht="45.75" thickBot="1" x14ac:dyDescent="0.3">
      <c r="A215" s="36"/>
      <c r="B215" s="150"/>
      <c r="C215" s="38">
        <v>37</v>
      </c>
      <c r="D215" s="420" t="s">
        <v>318</v>
      </c>
      <c r="E215" s="420"/>
      <c r="F215" s="420"/>
      <c r="G215" s="420"/>
      <c r="H215" s="420"/>
      <c r="I215" s="420"/>
      <c r="J215" s="420"/>
      <c r="K215" s="420"/>
      <c r="L215" s="151"/>
      <c r="M215" s="147"/>
      <c r="N215" s="144" t="str">
        <f>IF(L215&gt;0,IF($H$2-3650&lt;L215,"Hợp lệ","Quá lâu rồi"),"Hãy nhập thời điểm gần nhất mm-yyyy ")</f>
        <v xml:space="preserve">Hãy nhập thời điểm gần nhất mm-yyyy </v>
      </c>
      <c r="O215" s="22"/>
      <c r="P215" s="22"/>
      <c r="Q215" s="22"/>
      <c r="R215" s="22"/>
      <c r="S215" s="22"/>
      <c r="T215" s="22"/>
      <c r="U215" s="152"/>
    </row>
    <row r="216" spans="1:21" ht="24.75" thickBot="1" x14ac:dyDescent="0.3">
      <c r="A216" s="69"/>
      <c r="B216" s="70"/>
      <c r="C216" s="138"/>
      <c r="D216" s="444" t="s">
        <v>195</v>
      </c>
      <c r="E216" s="445"/>
      <c r="F216" s="445"/>
      <c r="G216" s="445"/>
      <c r="H216" s="445"/>
      <c r="I216" s="445"/>
      <c r="J216" s="446"/>
      <c r="K216" s="153" t="s">
        <v>197</v>
      </c>
      <c r="L216" s="169" t="s">
        <v>198</v>
      </c>
      <c r="M216" s="170" t="s">
        <v>279</v>
      </c>
      <c r="N216" s="68"/>
      <c r="O216" s="74"/>
      <c r="P216" s="74"/>
      <c r="Q216" s="74"/>
      <c r="R216" s="74"/>
      <c r="S216" s="74"/>
      <c r="T216" s="74"/>
      <c r="U216" s="162"/>
    </row>
    <row r="217" spans="1:21" x14ac:dyDescent="0.25">
      <c r="A217" s="69"/>
      <c r="B217" s="70"/>
      <c r="C217" s="71"/>
      <c r="D217" s="430" t="s">
        <v>199</v>
      </c>
      <c r="E217" s="431"/>
      <c r="F217" s="431"/>
      <c r="G217" s="431"/>
      <c r="H217" s="431"/>
      <c r="I217" s="431"/>
      <c r="J217" s="431"/>
      <c r="K217" s="163"/>
      <c r="L217" s="163"/>
      <c r="M217" s="171"/>
      <c r="N217" s="68" t="str">
        <f t="shared" ref="N217:O225" si="7">IF(OR(K217=1,K217=0,K217=""),"Hợp lệ","Sai")</f>
        <v>Hợp lệ</v>
      </c>
      <c r="O217" s="68" t="str">
        <f t="shared" si="7"/>
        <v>Hợp lệ</v>
      </c>
      <c r="P217" s="74"/>
      <c r="Q217" s="74"/>
      <c r="R217" s="74"/>
      <c r="S217" s="74"/>
      <c r="T217" s="74"/>
      <c r="U217" s="75"/>
    </row>
    <row r="218" spans="1:21" x14ac:dyDescent="0.25">
      <c r="A218" s="69"/>
      <c r="B218" s="70"/>
      <c r="C218" s="71"/>
      <c r="D218" s="432" t="s">
        <v>200</v>
      </c>
      <c r="E218" s="433"/>
      <c r="F218" s="433"/>
      <c r="G218" s="433"/>
      <c r="H218" s="433"/>
      <c r="I218" s="433"/>
      <c r="J218" s="433"/>
      <c r="K218" s="165"/>
      <c r="L218" s="165"/>
      <c r="M218" s="172"/>
      <c r="N218" s="68" t="str">
        <f t="shared" si="7"/>
        <v>Hợp lệ</v>
      </c>
      <c r="O218" s="68" t="str">
        <f t="shared" si="7"/>
        <v>Hợp lệ</v>
      </c>
      <c r="P218" s="74"/>
      <c r="Q218" s="74"/>
      <c r="R218" s="74"/>
      <c r="S218" s="74"/>
      <c r="T218" s="74"/>
      <c r="U218" s="75"/>
    </row>
    <row r="219" spans="1:21" x14ac:dyDescent="0.25">
      <c r="A219" s="69"/>
      <c r="B219" s="70"/>
      <c r="C219" s="71"/>
      <c r="D219" s="434" t="s">
        <v>201</v>
      </c>
      <c r="E219" s="435"/>
      <c r="F219" s="435"/>
      <c r="G219" s="435"/>
      <c r="H219" s="435"/>
      <c r="I219" s="435"/>
      <c r="J219" s="435"/>
      <c r="K219" s="165"/>
      <c r="L219" s="165"/>
      <c r="M219" s="173"/>
      <c r="N219" s="68" t="str">
        <f t="shared" si="7"/>
        <v>Hợp lệ</v>
      </c>
      <c r="O219" s="68" t="str">
        <f t="shared" si="7"/>
        <v>Hợp lệ</v>
      </c>
      <c r="P219" s="74"/>
      <c r="Q219" s="74"/>
      <c r="R219" s="74"/>
      <c r="S219" s="74"/>
      <c r="T219" s="74"/>
      <c r="U219" s="75"/>
    </row>
    <row r="220" spans="1:21" x14ac:dyDescent="0.25">
      <c r="A220" s="69"/>
      <c r="B220" s="70"/>
      <c r="C220" s="71"/>
      <c r="D220" s="436" t="s">
        <v>189</v>
      </c>
      <c r="E220" s="437"/>
      <c r="F220" s="437"/>
      <c r="G220" s="437"/>
      <c r="H220" s="437"/>
      <c r="I220" s="437"/>
      <c r="J220" s="437"/>
      <c r="K220" s="165"/>
      <c r="L220" s="165"/>
      <c r="M220" s="173"/>
      <c r="N220" s="68" t="str">
        <f t="shared" si="7"/>
        <v>Hợp lệ</v>
      </c>
      <c r="O220" s="68" t="str">
        <f t="shared" si="7"/>
        <v>Hợp lệ</v>
      </c>
      <c r="P220" s="74"/>
      <c r="Q220" s="74"/>
      <c r="R220" s="74"/>
      <c r="S220" s="74"/>
      <c r="T220" s="74"/>
      <c r="U220" s="75"/>
    </row>
    <row r="221" spans="1:21" x14ac:dyDescent="0.25">
      <c r="A221" s="69"/>
      <c r="B221" s="70"/>
      <c r="C221" s="71"/>
      <c r="D221" s="434" t="s">
        <v>202</v>
      </c>
      <c r="E221" s="438"/>
      <c r="F221" s="438"/>
      <c r="G221" s="438"/>
      <c r="H221" s="438"/>
      <c r="I221" s="438"/>
      <c r="J221" s="438"/>
      <c r="K221" s="165"/>
      <c r="L221" s="165"/>
      <c r="M221" s="173"/>
      <c r="N221" s="68" t="str">
        <f t="shared" si="7"/>
        <v>Hợp lệ</v>
      </c>
      <c r="O221" s="68" t="str">
        <f t="shared" si="7"/>
        <v>Hợp lệ</v>
      </c>
      <c r="P221" s="74"/>
      <c r="Q221" s="74"/>
      <c r="R221" s="74"/>
      <c r="S221" s="74"/>
      <c r="T221" s="74"/>
      <c r="U221" s="75"/>
    </row>
    <row r="222" spans="1:21" x14ac:dyDescent="0.25">
      <c r="A222" s="69"/>
      <c r="B222" s="70"/>
      <c r="C222" s="71"/>
      <c r="D222" s="436" t="s">
        <v>203</v>
      </c>
      <c r="E222" s="437"/>
      <c r="F222" s="437"/>
      <c r="G222" s="437"/>
      <c r="H222" s="437"/>
      <c r="I222" s="437"/>
      <c r="J222" s="437"/>
      <c r="K222" s="165"/>
      <c r="L222" s="165"/>
      <c r="M222" s="173"/>
      <c r="N222" s="68" t="str">
        <f t="shared" si="7"/>
        <v>Hợp lệ</v>
      </c>
      <c r="O222" s="68" t="str">
        <f t="shared" si="7"/>
        <v>Hợp lệ</v>
      </c>
      <c r="P222" s="74"/>
      <c r="Q222" s="74"/>
      <c r="R222" s="74"/>
      <c r="S222" s="74"/>
      <c r="T222" s="74"/>
      <c r="U222" s="75"/>
    </row>
    <row r="223" spans="1:21" x14ac:dyDescent="0.25">
      <c r="A223" s="69"/>
      <c r="B223" s="70"/>
      <c r="C223" s="71"/>
      <c r="D223" s="436" t="s">
        <v>204</v>
      </c>
      <c r="E223" s="437"/>
      <c r="F223" s="437"/>
      <c r="G223" s="437"/>
      <c r="H223" s="437"/>
      <c r="I223" s="437"/>
      <c r="J223" s="437"/>
      <c r="K223" s="165"/>
      <c r="L223" s="165"/>
      <c r="M223" s="173"/>
      <c r="N223" s="68" t="str">
        <f t="shared" si="7"/>
        <v>Hợp lệ</v>
      </c>
      <c r="O223" s="68" t="str">
        <f t="shared" si="7"/>
        <v>Hợp lệ</v>
      </c>
      <c r="P223" s="74"/>
      <c r="Q223" s="74"/>
      <c r="R223" s="74"/>
      <c r="S223" s="74"/>
      <c r="T223" s="74"/>
      <c r="U223" s="75"/>
    </row>
    <row r="224" spans="1:21" x14ac:dyDescent="0.25">
      <c r="A224" s="69"/>
      <c r="B224" s="70"/>
      <c r="C224" s="71"/>
      <c r="D224" s="434" t="s">
        <v>193</v>
      </c>
      <c r="E224" s="438"/>
      <c r="F224" s="438"/>
      <c r="G224" s="438"/>
      <c r="H224" s="438"/>
      <c r="I224" s="438"/>
      <c r="J224" s="438"/>
      <c r="K224" s="165"/>
      <c r="L224" s="165"/>
      <c r="M224" s="173"/>
      <c r="N224" s="68" t="str">
        <f t="shared" si="7"/>
        <v>Hợp lệ</v>
      </c>
      <c r="O224" s="68" t="str">
        <f t="shared" si="7"/>
        <v>Hợp lệ</v>
      </c>
      <c r="P224" s="74"/>
      <c r="Q224" s="74"/>
      <c r="R224" s="74"/>
      <c r="S224" s="74"/>
      <c r="T224" s="74"/>
      <c r="U224" s="75"/>
    </row>
    <row r="225" spans="1:21" ht="15.75" thickBot="1" x14ac:dyDescent="0.3">
      <c r="A225" s="69"/>
      <c r="B225" s="70"/>
      <c r="C225" s="71"/>
      <c r="D225" s="452" t="s">
        <v>194</v>
      </c>
      <c r="E225" s="453"/>
      <c r="F225" s="453"/>
      <c r="G225" s="453"/>
      <c r="H225" s="453"/>
      <c r="I225" s="453"/>
      <c r="J225" s="454"/>
      <c r="K225" s="174"/>
      <c r="L225" s="168"/>
      <c r="M225" s="173"/>
      <c r="N225" s="68" t="str">
        <f t="shared" si="7"/>
        <v>Hợp lệ</v>
      </c>
      <c r="O225" s="68" t="str">
        <f t="shared" si="7"/>
        <v>Hợp lệ</v>
      </c>
      <c r="P225" s="74"/>
      <c r="Q225" s="74"/>
      <c r="R225" s="74"/>
      <c r="S225" s="74"/>
      <c r="T225" s="74"/>
      <c r="U225" s="75"/>
    </row>
    <row r="226" spans="1:21" ht="15.75" thickBot="1" x14ac:dyDescent="0.3">
      <c r="A226" s="69"/>
      <c r="B226" s="70"/>
      <c r="C226" s="71"/>
      <c r="D226" s="175"/>
      <c r="E226" s="175"/>
      <c r="F226" s="175"/>
      <c r="G226" s="175"/>
      <c r="H226" s="175"/>
      <c r="I226" s="175"/>
      <c r="J226" s="175"/>
      <c r="K226" s="176"/>
      <c r="L226" s="26"/>
      <c r="M226" s="147"/>
      <c r="N226" s="68"/>
      <c r="O226" s="74"/>
      <c r="P226" s="74"/>
      <c r="Q226" s="74"/>
      <c r="R226" s="74"/>
      <c r="S226" s="74"/>
      <c r="T226" s="74"/>
      <c r="U226" s="75"/>
    </row>
    <row r="227" spans="1:21" ht="45.75" thickBot="1" x14ac:dyDescent="0.3">
      <c r="A227" s="36"/>
      <c r="B227" s="150"/>
      <c r="C227" s="38">
        <v>38</v>
      </c>
      <c r="D227" s="420" t="s">
        <v>319</v>
      </c>
      <c r="E227" s="420"/>
      <c r="F227" s="420"/>
      <c r="G227" s="420"/>
      <c r="H227" s="420"/>
      <c r="I227" s="420"/>
      <c r="J227" s="420"/>
      <c r="K227" s="420"/>
      <c r="L227" s="151"/>
      <c r="M227" s="147"/>
      <c r="N227" s="144" t="str">
        <f>IF(L227&gt;0,IF($H$2-3650&lt;L227,"Hợp lệ","Quá lâu rồi"),"Hãy nhập thời điểm gần nhất mm-yyyy ")</f>
        <v xml:space="preserve">Hãy nhập thời điểm gần nhất mm-yyyy </v>
      </c>
      <c r="O227" s="22"/>
      <c r="P227" s="22"/>
      <c r="Q227" s="22"/>
      <c r="R227" s="22"/>
      <c r="S227" s="22"/>
      <c r="T227" s="22"/>
      <c r="U227" s="152"/>
    </row>
    <row r="228" spans="1:21" ht="24.75" thickBot="1" x14ac:dyDescent="0.3">
      <c r="A228" s="69"/>
      <c r="B228" s="70"/>
      <c r="C228" s="71"/>
      <c r="D228" s="444" t="s">
        <v>196</v>
      </c>
      <c r="E228" s="445"/>
      <c r="F228" s="445"/>
      <c r="G228" s="445"/>
      <c r="H228" s="445"/>
      <c r="I228" s="445"/>
      <c r="J228" s="446"/>
      <c r="K228" s="153" t="s">
        <v>197</v>
      </c>
      <c r="L228" s="154" t="s">
        <v>198</v>
      </c>
      <c r="M228" s="159" t="s">
        <v>279</v>
      </c>
      <c r="N228" s="68"/>
      <c r="O228" s="74"/>
      <c r="P228" s="74"/>
      <c r="Q228" s="74"/>
      <c r="R228" s="74"/>
      <c r="S228" s="74"/>
      <c r="T228" s="74"/>
      <c r="U228" s="75"/>
    </row>
    <row r="229" spans="1:21" x14ac:dyDescent="0.25">
      <c r="A229" s="69"/>
      <c r="B229" s="70"/>
      <c r="C229" s="71"/>
      <c r="D229" s="455" t="s">
        <v>43</v>
      </c>
      <c r="E229" s="456"/>
      <c r="F229" s="456"/>
      <c r="G229" s="456"/>
      <c r="H229" s="456"/>
      <c r="I229" s="456"/>
      <c r="J229" s="456"/>
      <c r="K229" s="163"/>
      <c r="L229" s="163"/>
      <c r="M229" s="173"/>
      <c r="N229" s="68" t="str">
        <f t="shared" ref="N229:O235" si="8">IF(OR(K229=1,K229=0,K229=""),"Hợp lệ","Sai")</f>
        <v>Hợp lệ</v>
      </c>
      <c r="O229" s="68" t="str">
        <f t="shared" si="8"/>
        <v>Hợp lệ</v>
      </c>
      <c r="P229" s="74"/>
      <c r="Q229" s="74"/>
      <c r="R229" s="74"/>
      <c r="S229" s="74"/>
      <c r="T229" s="74"/>
      <c r="U229" s="75"/>
    </row>
    <row r="230" spans="1:21" x14ac:dyDescent="0.25">
      <c r="A230" s="69"/>
      <c r="B230" s="70"/>
      <c r="C230" s="71"/>
      <c r="D230" s="447" t="s">
        <v>42</v>
      </c>
      <c r="E230" s="448"/>
      <c r="F230" s="448"/>
      <c r="G230" s="448"/>
      <c r="H230" s="448"/>
      <c r="I230" s="448"/>
      <c r="J230" s="448"/>
      <c r="K230" s="165"/>
      <c r="L230" s="165"/>
      <c r="M230" s="173"/>
      <c r="N230" s="68" t="str">
        <f t="shared" si="8"/>
        <v>Hợp lệ</v>
      </c>
      <c r="O230" s="68" t="str">
        <f t="shared" si="8"/>
        <v>Hợp lệ</v>
      </c>
      <c r="P230" s="74"/>
      <c r="Q230" s="74"/>
      <c r="R230" s="74"/>
      <c r="S230" s="74"/>
      <c r="T230" s="74"/>
      <c r="U230" s="75"/>
    </row>
    <row r="231" spans="1:21" x14ac:dyDescent="0.25">
      <c r="A231" s="69"/>
      <c r="B231" s="70"/>
      <c r="C231" s="71"/>
      <c r="D231" s="447" t="s">
        <v>44</v>
      </c>
      <c r="E231" s="449"/>
      <c r="F231" s="449"/>
      <c r="G231" s="449"/>
      <c r="H231" s="449"/>
      <c r="I231" s="449"/>
      <c r="J231" s="449"/>
      <c r="K231" s="165"/>
      <c r="L231" s="165"/>
      <c r="M231" s="173"/>
      <c r="N231" s="68" t="str">
        <f t="shared" si="8"/>
        <v>Hợp lệ</v>
      </c>
      <c r="O231" s="68" t="str">
        <f t="shared" si="8"/>
        <v>Hợp lệ</v>
      </c>
      <c r="P231" s="74"/>
      <c r="Q231" s="74"/>
      <c r="R231" s="74"/>
      <c r="S231" s="74"/>
      <c r="T231" s="74"/>
      <c r="U231" s="75"/>
    </row>
    <row r="232" spans="1:21" x14ac:dyDescent="0.25">
      <c r="A232" s="69"/>
      <c r="B232" s="70"/>
      <c r="C232" s="71"/>
      <c r="D232" s="447" t="s">
        <v>45</v>
      </c>
      <c r="E232" s="449"/>
      <c r="F232" s="449"/>
      <c r="G232" s="449"/>
      <c r="H232" s="449"/>
      <c r="I232" s="449"/>
      <c r="J232" s="449"/>
      <c r="K232" s="165"/>
      <c r="L232" s="165"/>
      <c r="M232" s="173"/>
      <c r="N232" s="68" t="str">
        <f t="shared" si="8"/>
        <v>Hợp lệ</v>
      </c>
      <c r="O232" s="68" t="str">
        <f t="shared" si="8"/>
        <v>Hợp lệ</v>
      </c>
      <c r="P232" s="74"/>
      <c r="Q232" s="74"/>
      <c r="R232" s="74"/>
      <c r="S232" s="74"/>
      <c r="T232" s="74"/>
      <c r="U232" s="75"/>
    </row>
    <row r="233" spans="1:21" x14ac:dyDescent="0.25">
      <c r="A233" s="69"/>
      <c r="B233" s="70"/>
      <c r="C233" s="71"/>
      <c r="D233" s="434" t="s">
        <v>12</v>
      </c>
      <c r="E233" s="435"/>
      <c r="F233" s="435"/>
      <c r="G233" s="435"/>
      <c r="H233" s="435"/>
      <c r="I233" s="435"/>
      <c r="J233" s="435"/>
      <c r="K233" s="165"/>
      <c r="L233" s="165"/>
      <c r="M233" s="172"/>
      <c r="N233" s="68" t="str">
        <f t="shared" si="8"/>
        <v>Hợp lệ</v>
      </c>
      <c r="O233" s="68" t="str">
        <f t="shared" si="8"/>
        <v>Hợp lệ</v>
      </c>
      <c r="P233" s="74"/>
      <c r="Q233" s="74"/>
      <c r="R233" s="74"/>
      <c r="S233" s="74"/>
      <c r="T233" s="74"/>
      <c r="U233" s="75"/>
    </row>
    <row r="234" spans="1:21" x14ac:dyDescent="0.25">
      <c r="A234" s="69"/>
      <c r="B234" s="70"/>
      <c r="C234" s="71"/>
      <c r="D234" s="447" t="s">
        <v>15</v>
      </c>
      <c r="E234" s="449"/>
      <c r="F234" s="449"/>
      <c r="G234" s="449"/>
      <c r="H234" s="449"/>
      <c r="I234" s="449"/>
      <c r="J234" s="449"/>
      <c r="K234" s="165"/>
      <c r="L234" s="165"/>
      <c r="M234" s="172"/>
      <c r="N234" s="68" t="str">
        <f t="shared" si="8"/>
        <v>Hợp lệ</v>
      </c>
      <c r="O234" s="68" t="str">
        <f t="shared" si="8"/>
        <v>Hợp lệ</v>
      </c>
      <c r="P234" s="74"/>
      <c r="Q234" s="74"/>
      <c r="R234" s="74"/>
      <c r="S234" s="74"/>
      <c r="T234" s="74"/>
      <c r="U234" s="75"/>
    </row>
    <row r="235" spans="1:21" ht="15.75" thickBot="1" x14ac:dyDescent="0.3">
      <c r="A235" s="69"/>
      <c r="B235" s="70"/>
      <c r="C235" s="71"/>
      <c r="D235" s="450" t="s">
        <v>16</v>
      </c>
      <c r="E235" s="451"/>
      <c r="F235" s="451"/>
      <c r="G235" s="451"/>
      <c r="H235" s="451"/>
      <c r="I235" s="451"/>
      <c r="J235" s="451"/>
      <c r="K235" s="174"/>
      <c r="L235" s="168"/>
      <c r="M235" s="172"/>
      <c r="N235" s="68" t="str">
        <f t="shared" si="8"/>
        <v>Hợp lệ</v>
      </c>
      <c r="O235" s="68" t="str">
        <f t="shared" si="8"/>
        <v>Hợp lệ</v>
      </c>
      <c r="P235" s="74"/>
      <c r="Q235" s="74"/>
      <c r="R235" s="74"/>
      <c r="S235" s="74"/>
      <c r="T235" s="74"/>
      <c r="U235" s="75"/>
    </row>
    <row r="236" spans="1:21" ht="15.75" thickBot="1" x14ac:dyDescent="0.3">
      <c r="A236" s="69"/>
      <c r="B236" s="70"/>
      <c r="C236" s="71"/>
      <c r="D236" s="175"/>
      <c r="E236" s="175"/>
      <c r="F236" s="175"/>
      <c r="G236" s="175"/>
      <c r="H236" s="175"/>
      <c r="I236" s="175"/>
      <c r="J236" s="175"/>
      <c r="K236" s="176"/>
      <c r="L236" s="26"/>
      <c r="M236" s="147"/>
      <c r="N236" s="68"/>
      <c r="O236" s="74"/>
      <c r="P236" s="74"/>
      <c r="Q236" s="74"/>
      <c r="R236" s="74"/>
      <c r="S236" s="74"/>
      <c r="T236" s="74"/>
      <c r="U236" s="75"/>
    </row>
    <row r="237" spans="1:21" ht="45.75" thickBot="1" x14ac:dyDescent="0.3">
      <c r="A237" s="36"/>
      <c r="B237" s="150"/>
      <c r="C237" s="38">
        <v>39</v>
      </c>
      <c r="D237" s="463" t="s">
        <v>320</v>
      </c>
      <c r="E237" s="463"/>
      <c r="F237" s="463"/>
      <c r="G237" s="463"/>
      <c r="H237" s="463"/>
      <c r="I237" s="463"/>
      <c r="J237" s="463"/>
      <c r="K237" s="463"/>
      <c r="L237" s="151"/>
      <c r="M237" s="147"/>
      <c r="N237" s="144" t="str">
        <f>IF(L237&gt;0,IF($H$2-3650&lt;L237,"Hợp lệ","Quá lâu rồi"),"Hãy nhập thời điểm gần nhất mm-yyyy ")</f>
        <v xml:space="preserve">Hãy nhập thời điểm gần nhất mm-yyyy </v>
      </c>
      <c r="O237" s="22"/>
      <c r="P237" s="22"/>
      <c r="Q237" s="22"/>
      <c r="R237" s="22"/>
      <c r="S237" s="22"/>
      <c r="T237" s="22"/>
      <c r="U237" s="152"/>
    </row>
    <row r="238" spans="1:21" ht="21.75" thickBot="1" x14ac:dyDescent="0.3">
      <c r="A238" s="69"/>
      <c r="B238" s="70"/>
      <c r="C238" s="71"/>
      <c r="D238" s="444" t="s">
        <v>205</v>
      </c>
      <c r="E238" s="445"/>
      <c r="F238" s="445"/>
      <c r="G238" s="445"/>
      <c r="H238" s="445"/>
      <c r="I238" s="445"/>
      <c r="J238" s="446"/>
      <c r="K238" s="153" t="s">
        <v>197</v>
      </c>
      <c r="L238" s="154" t="s">
        <v>198</v>
      </c>
      <c r="M238" s="159" t="s">
        <v>281</v>
      </c>
      <c r="N238" s="68"/>
      <c r="O238" s="74"/>
      <c r="P238" s="74"/>
      <c r="Q238" s="74"/>
      <c r="R238" s="74"/>
      <c r="S238" s="74"/>
      <c r="T238" s="74"/>
      <c r="U238" s="75"/>
    </row>
    <row r="239" spans="1:21" x14ac:dyDescent="0.25">
      <c r="A239" s="69"/>
      <c r="B239" s="70"/>
      <c r="C239" s="71"/>
      <c r="D239" s="464" t="s">
        <v>206</v>
      </c>
      <c r="E239" s="465"/>
      <c r="F239" s="465"/>
      <c r="G239" s="465"/>
      <c r="H239" s="465"/>
      <c r="I239" s="465"/>
      <c r="J239" s="466"/>
      <c r="K239" s="163"/>
      <c r="L239" s="163"/>
      <c r="M239" s="172"/>
      <c r="N239" s="68" t="str">
        <f t="shared" ref="N239:O248" si="9">IF(OR(K239=1,K239=0,K239=""),"Hợp lệ","Sai")</f>
        <v>Hợp lệ</v>
      </c>
      <c r="O239" s="68" t="str">
        <f t="shared" si="9"/>
        <v>Hợp lệ</v>
      </c>
      <c r="P239" s="74"/>
      <c r="Q239" s="74"/>
      <c r="R239" s="74"/>
      <c r="S239" s="74"/>
      <c r="T239" s="74"/>
      <c r="U239" s="75"/>
    </row>
    <row r="240" spans="1:21" x14ac:dyDescent="0.25">
      <c r="A240" s="69"/>
      <c r="B240" s="70"/>
      <c r="C240" s="71"/>
      <c r="D240" s="457" t="s">
        <v>207</v>
      </c>
      <c r="E240" s="458"/>
      <c r="F240" s="458"/>
      <c r="G240" s="458"/>
      <c r="H240" s="458"/>
      <c r="I240" s="458"/>
      <c r="J240" s="459"/>
      <c r="K240" s="165"/>
      <c r="L240" s="165"/>
      <c r="M240" s="172"/>
      <c r="N240" s="68" t="str">
        <f t="shared" si="9"/>
        <v>Hợp lệ</v>
      </c>
      <c r="O240" s="68" t="str">
        <f t="shared" si="9"/>
        <v>Hợp lệ</v>
      </c>
      <c r="P240" s="74"/>
      <c r="Q240" s="74"/>
      <c r="R240" s="74"/>
      <c r="S240" s="74"/>
      <c r="T240" s="74"/>
      <c r="U240" s="75"/>
    </row>
    <row r="241" spans="1:21" x14ac:dyDescent="0.25">
      <c r="A241" s="69"/>
      <c r="B241" s="70"/>
      <c r="C241" s="71"/>
      <c r="D241" s="457" t="s">
        <v>208</v>
      </c>
      <c r="E241" s="458"/>
      <c r="F241" s="458"/>
      <c r="G241" s="458"/>
      <c r="H241" s="458"/>
      <c r="I241" s="458"/>
      <c r="J241" s="459"/>
      <c r="K241" s="165"/>
      <c r="L241" s="165"/>
      <c r="M241" s="172"/>
      <c r="N241" s="68" t="str">
        <f t="shared" si="9"/>
        <v>Hợp lệ</v>
      </c>
      <c r="O241" s="68" t="str">
        <f t="shared" si="9"/>
        <v>Hợp lệ</v>
      </c>
      <c r="P241" s="74"/>
      <c r="Q241" s="74"/>
      <c r="R241" s="74"/>
      <c r="S241" s="74"/>
      <c r="T241" s="74"/>
      <c r="U241" s="75"/>
    </row>
    <row r="242" spans="1:21" x14ac:dyDescent="0.25">
      <c r="A242" s="69"/>
      <c r="B242" s="70"/>
      <c r="C242" s="71"/>
      <c r="D242" s="457" t="s">
        <v>209</v>
      </c>
      <c r="E242" s="458"/>
      <c r="F242" s="458"/>
      <c r="G242" s="458"/>
      <c r="H242" s="458"/>
      <c r="I242" s="458"/>
      <c r="J242" s="459"/>
      <c r="K242" s="165"/>
      <c r="L242" s="165"/>
      <c r="M242" s="172"/>
      <c r="N242" s="68" t="str">
        <f t="shared" si="9"/>
        <v>Hợp lệ</v>
      </c>
      <c r="O242" s="68" t="str">
        <f t="shared" si="9"/>
        <v>Hợp lệ</v>
      </c>
      <c r="P242" s="74"/>
      <c r="Q242" s="74"/>
      <c r="R242" s="74"/>
      <c r="S242" s="74"/>
      <c r="T242" s="74"/>
      <c r="U242" s="75"/>
    </row>
    <row r="243" spans="1:21" x14ac:dyDescent="0.25">
      <c r="A243" s="69"/>
      <c r="B243" s="70"/>
      <c r="C243" s="71"/>
      <c r="D243" s="457" t="s">
        <v>210</v>
      </c>
      <c r="E243" s="458"/>
      <c r="F243" s="458"/>
      <c r="G243" s="458"/>
      <c r="H243" s="458"/>
      <c r="I243" s="458"/>
      <c r="J243" s="459"/>
      <c r="K243" s="165"/>
      <c r="L243" s="165"/>
      <c r="M243" s="172"/>
      <c r="N243" s="68" t="str">
        <f t="shared" si="9"/>
        <v>Hợp lệ</v>
      </c>
      <c r="O243" s="68" t="str">
        <f t="shared" si="9"/>
        <v>Hợp lệ</v>
      </c>
      <c r="P243" s="74"/>
      <c r="Q243" s="74"/>
      <c r="R243" s="74"/>
      <c r="S243" s="74"/>
      <c r="T243" s="74"/>
      <c r="U243" s="75"/>
    </row>
    <row r="244" spans="1:21" x14ac:dyDescent="0.25">
      <c r="A244" s="69"/>
      <c r="B244" s="70"/>
      <c r="C244" s="71"/>
      <c r="D244" s="457" t="s">
        <v>211</v>
      </c>
      <c r="E244" s="458"/>
      <c r="F244" s="458"/>
      <c r="G244" s="458"/>
      <c r="H244" s="458"/>
      <c r="I244" s="458"/>
      <c r="J244" s="459"/>
      <c r="K244" s="165"/>
      <c r="L244" s="165"/>
      <c r="M244" s="172"/>
      <c r="N244" s="68" t="str">
        <f t="shared" si="9"/>
        <v>Hợp lệ</v>
      </c>
      <c r="O244" s="68" t="str">
        <f t="shared" si="9"/>
        <v>Hợp lệ</v>
      </c>
      <c r="P244" s="74"/>
      <c r="Q244" s="74"/>
      <c r="R244" s="74"/>
      <c r="S244" s="74"/>
      <c r="T244" s="74"/>
      <c r="U244" s="75"/>
    </row>
    <row r="245" spans="1:21" x14ac:dyDescent="0.25">
      <c r="A245" s="69"/>
      <c r="B245" s="70"/>
      <c r="C245" s="71"/>
      <c r="D245" s="457" t="s">
        <v>212</v>
      </c>
      <c r="E245" s="458"/>
      <c r="F245" s="458"/>
      <c r="G245" s="458"/>
      <c r="H245" s="458"/>
      <c r="I245" s="458"/>
      <c r="J245" s="459"/>
      <c r="K245" s="165"/>
      <c r="L245" s="165"/>
      <c r="M245" s="172"/>
      <c r="N245" s="68" t="str">
        <f t="shared" si="9"/>
        <v>Hợp lệ</v>
      </c>
      <c r="O245" s="68" t="str">
        <f t="shared" si="9"/>
        <v>Hợp lệ</v>
      </c>
      <c r="P245" s="74"/>
      <c r="Q245" s="74"/>
      <c r="R245" s="74"/>
      <c r="S245" s="74"/>
      <c r="T245" s="74"/>
      <c r="U245" s="75"/>
    </row>
    <row r="246" spans="1:21" x14ac:dyDescent="0.25">
      <c r="A246" s="69"/>
      <c r="B246" s="70"/>
      <c r="C246" s="71"/>
      <c r="D246" s="457" t="s">
        <v>213</v>
      </c>
      <c r="E246" s="458"/>
      <c r="F246" s="458"/>
      <c r="G246" s="458"/>
      <c r="H246" s="458"/>
      <c r="I246" s="458"/>
      <c r="J246" s="459"/>
      <c r="K246" s="165"/>
      <c r="L246" s="165"/>
      <c r="M246" s="172"/>
      <c r="N246" s="68" t="str">
        <f t="shared" si="9"/>
        <v>Hợp lệ</v>
      </c>
      <c r="O246" s="68" t="str">
        <f t="shared" si="9"/>
        <v>Hợp lệ</v>
      </c>
      <c r="P246" s="74"/>
      <c r="Q246" s="74"/>
      <c r="R246" s="74"/>
      <c r="S246" s="74"/>
      <c r="T246" s="74"/>
      <c r="U246" s="75"/>
    </row>
    <row r="247" spans="1:21" x14ac:dyDescent="0.25">
      <c r="A247" s="69"/>
      <c r="B247" s="70"/>
      <c r="C247" s="71"/>
      <c r="D247" s="457" t="s">
        <v>214</v>
      </c>
      <c r="E247" s="458"/>
      <c r="F247" s="458"/>
      <c r="G247" s="458"/>
      <c r="H247" s="458"/>
      <c r="I247" s="458"/>
      <c r="J247" s="459"/>
      <c r="K247" s="165"/>
      <c r="L247" s="165"/>
      <c r="M247" s="172"/>
      <c r="N247" s="68" t="str">
        <f t="shared" si="9"/>
        <v>Hợp lệ</v>
      </c>
      <c r="O247" s="68" t="str">
        <f t="shared" si="9"/>
        <v>Hợp lệ</v>
      </c>
      <c r="P247" s="74"/>
      <c r="Q247" s="74"/>
      <c r="R247" s="74"/>
      <c r="S247" s="74"/>
      <c r="T247" s="74"/>
      <c r="U247" s="75"/>
    </row>
    <row r="248" spans="1:21" ht="15.75" thickBot="1" x14ac:dyDescent="0.3">
      <c r="A248" s="69"/>
      <c r="B248" s="70"/>
      <c r="C248" s="71"/>
      <c r="D248" s="460" t="s">
        <v>215</v>
      </c>
      <c r="E248" s="461"/>
      <c r="F248" s="461"/>
      <c r="G248" s="461"/>
      <c r="H248" s="461"/>
      <c r="I248" s="461"/>
      <c r="J248" s="462"/>
      <c r="K248" s="168"/>
      <c r="L248" s="168"/>
      <c r="M248" s="172"/>
      <c r="N248" s="68" t="str">
        <f t="shared" si="9"/>
        <v>Hợp lệ</v>
      </c>
      <c r="O248" s="68" t="str">
        <f t="shared" si="9"/>
        <v>Hợp lệ</v>
      </c>
      <c r="P248" s="74"/>
      <c r="Q248" s="74"/>
      <c r="R248" s="74"/>
      <c r="S248" s="74"/>
      <c r="T248" s="74"/>
      <c r="U248" s="75"/>
    </row>
    <row r="249" spans="1:21" x14ac:dyDescent="0.25">
      <c r="A249" s="1"/>
      <c r="B249" s="2"/>
      <c r="C249" s="3"/>
      <c r="D249" s="2"/>
      <c r="E249" s="2"/>
      <c r="F249" s="2"/>
      <c r="G249" s="2"/>
      <c r="H249" s="2"/>
      <c r="I249" s="2"/>
      <c r="J249" s="2"/>
      <c r="K249" s="2"/>
      <c r="L249" s="3"/>
      <c r="M249" s="147"/>
      <c r="N249" s="49"/>
      <c r="O249" s="50"/>
      <c r="P249" s="50"/>
      <c r="Q249" s="50"/>
      <c r="R249" s="50"/>
      <c r="S249" s="50"/>
      <c r="T249" s="50"/>
      <c r="U249" s="7"/>
    </row>
    <row r="250" spans="1:21" ht="15.75" thickBot="1" x14ac:dyDescent="0.3">
      <c r="A250" s="9"/>
      <c r="B250" s="471" t="s">
        <v>286</v>
      </c>
      <c r="C250" s="471"/>
      <c r="D250" s="471"/>
      <c r="E250" s="471"/>
      <c r="F250" s="471"/>
      <c r="G250" s="471"/>
      <c r="H250" s="471"/>
      <c r="I250" s="471"/>
      <c r="J250" s="471"/>
      <c r="K250" s="471"/>
      <c r="L250" s="14"/>
      <c r="M250" s="147"/>
      <c r="N250" s="21"/>
      <c r="O250" s="22"/>
      <c r="P250" s="22"/>
      <c r="Q250" s="22"/>
      <c r="R250" s="22"/>
      <c r="S250" s="22"/>
      <c r="T250" s="22"/>
      <c r="U250" s="15"/>
    </row>
    <row r="251" spans="1:21" ht="15.75" thickBot="1" x14ac:dyDescent="0.3">
      <c r="A251" s="9"/>
      <c r="B251" s="55"/>
      <c r="C251" s="19">
        <v>40</v>
      </c>
      <c r="D251" s="264" t="s">
        <v>95</v>
      </c>
      <c r="E251" s="264"/>
      <c r="F251" s="264"/>
      <c r="G251" s="264"/>
      <c r="H251" s="264"/>
      <c r="I251" s="264"/>
      <c r="J251" s="264"/>
      <c r="K251" s="316"/>
      <c r="L251" s="86"/>
      <c r="M251" s="147"/>
      <c r="N251" s="21" t="str">
        <f>IF(OR(L251=1,L251=0,L251=""),"Hợp lệ","Sai")</f>
        <v>Hợp lệ</v>
      </c>
      <c r="O251" s="22"/>
      <c r="P251" s="22"/>
      <c r="Q251" s="22"/>
      <c r="R251" s="22"/>
      <c r="S251" s="22"/>
      <c r="T251" s="22"/>
      <c r="U251" s="57"/>
    </row>
    <row r="252" spans="1:21" ht="15.75" thickBot="1" x14ac:dyDescent="0.3">
      <c r="A252" s="9"/>
      <c r="B252" s="55"/>
      <c r="C252" s="19">
        <v>41</v>
      </c>
      <c r="D252" s="273" t="s">
        <v>216</v>
      </c>
      <c r="E252" s="273"/>
      <c r="F252" s="273"/>
      <c r="G252" s="273"/>
      <c r="H252" s="273"/>
      <c r="I252" s="273"/>
      <c r="J252" s="273"/>
      <c r="K252" s="273"/>
      <c r="L252" s="273"/>
      <c r="M252" s="147"/>
      <c r="N252" s="21"/>
      <c r="O252" s="22"/>
      <c r="P252" s="22"/>
      <c r="Q252" s="22"/>
      <c r="R252" s="22"/>
      <c r="S252" s="22"/>
      <c r="T252" s="22"/>
      <c r="U252" s="57"/>
    </row>
    <row r="253" spans="1:21" ht="53.25" thickBot="1" x14ac:dyDescent="0.3">
      <c r="A253" s="69"/>
      <c r="B253" s="70"/>
      <c r="C253" s="71"/>
      <c r="D253" s="177" t="s">
        <v>218</v>
      </c>
      <c r="E253" s="178" t="s">
        <v>3</v>
      </c>
      <c r="F253" s="179" t="s">
        <v>0</v>
      </c>
      <c r="G253" s="179" t="s">
        <v>17</v>
      </c>
      <c r="H253" s="179" t="s">
        <v>60</v>
      </c>
      <c r="I253" s="179" t="s">
        <v>2</v>
      </c>
      <c r="J253" s="179" t="s">
        <v>1</v>
      </c>
      <c r="K253" s="180" t="s">
        <v>217</v>
      </c>
      <c r="L253" s="69"/>
      <c r="M253" s="147"/>
      <c r="N253" s="68"/>
      <c r="O253" s="74"/>
      <c r="P253" s="74"/>
      <c r="Q253" s="74"/>
      <c r="R253" s="74"/>
      <c r="S253" s="74"/>
      <c r="T253" s="74"/>
      <c r="U253" s="75"/>
    </row>
    <row r="254" spans="1:21" ht="22.5" x14ac:dyDescent="0.25">
      <c r="A254" s="69"/>
      <c r="B254" s="70"/>
      <c r="C254" s="71"/>
      <c r="D254" s="181" t="s">
        <v>4</v>
      </c>
      <c r="E254" s="182"/>
      <c r="F254" s="183"/>
      <c r="G254" s="183"/>
      <c r="H254" s="183"/>
      <c r="I254" s="183"/>
      <c r="J254" s="183"/>
      <c r="K254" s="184"/>
      <c r="L254" s="138"/>
      <c r="M254" s="147"/>
      <c r="N254" s="21" t="str">
        <f>IF(OR(E254=1,E254=0),"Hợp lệ","Sai")</f>
        <v>Hợp lệ</v>
      </c>
      <c r="O254" s="21" t="str">
        <f t="shared" ref="O254:T256" si="10">IF(OR(F254=1,F254=0),"Hợp lệ","Sai")</f>
        <v>Hợp lệ</v>
      </c>
      <c r="P254" s="21" t="str">
        <f t="shared" si="10"/>
        <v>Hợp lệ</v>
      </c>
      <c r="Q254" s="21" t="str">
        <f t="shared" si="10"/>
        <v>Hợp lệ</v>
      </c>
      <c r="R254" s="21" t="str">
        <f t="shared" si="10"/>
        <v>Hợp lệ</v>
      </c>
      <c r="S254" s="21" t="str">
        <f t="shared" si="10"/>
        <v>Hợp lệ</v>
      </c>
      <c r="T254" s="21" t="str">
        <f t="shared" si="10"/>
        <v>Hợp lệ</v>
      </c>
      <c r="U254" s="75"/>
    </row>
    <row r="255" spans="1:21" ht="33.75" x14ac:dyDescent="0.25">
      <c r="A255" s="69"/>
      <c r="B255" s="70"/>
      <c r="C255" s="71"/>
      <c r="D255" s="185" t="s">
        <v>13</v>
      </c>
      <c r="E255" s="186"/>
      <c r="F255" s="187"/>
      <c r="G255" s="187"/>
      <c r="H255" s="187"/>
      <c r="I255" s="187"/>
      <c r="J255" s="187"/>
      <c r="K255" s="188"/>
      <c r="L255" s="138"/>
      <c r="M255" s="147"/>
      <c r="N255" s="21" t="str">
        <f t="shared" ref="N255:N256" si="11">IF(OR(E255=1,E255=0),"Hợp lệ","Sai")</f>
        <v>Hợp lệ</v>
      </c>
      <c r="O255" s="21" t="str">
        <f t="shared" si="10"/>
        <v>Hợp lệ</v>
      </c>
      <c r="P255" s="21" t="str">
        <f t="shared" si="10"/>
        <v>Hợp lệ</v>
      </c>
      <c r="Q255" s="21" t="str">
        <f t="shared" si="10"/>
        <v>Hợp lệ</v>
      </c>
      <c r="R255" s="21" t="str">
        <f t="shared" si="10"/>
        <v>Hợp lệ</v>
      </c>
      <c r="S255" s="21" t="str">
        <f t="shared" si="10"/>
        <v>Hợp lệ</v>
      </c>
      <c r="T255" s="21" t="str">
        <f t="shared" si="10"/>
        <v>Hợp lệ</v>
      </c>
      <c r="U255" s="75"/>
    </row>
    <row r="256" spans="1:21" ht="34.5" thickBot="1" x14ac:dyDescent="0.3">
      <c r="A256" s="69"/>
      <c r="B256" s="70"/>
      <c r="C256" s="71"/>
      <c r="D256" s="189" t="s">
        <v>14</v>
      </c>
      <c r="E256" s="190"/>
      <c r="F256" s="191"/>
      <c r="G256" s="191"/>
      <c r="H256" s="191"/>
      <c r="I256" s="191"/>
      <c r="J256" s="191"/>
      <c r="K256" s="192"/>
      <c r="L256" s="138"/>
      <c r="M256" s="147"/>
      <c r="N256" s="21" t="str">
        <f t="shared" si="11"/>
        <v>Hợp lệ</v>
      </c>
      <c r="O256" s="21" t="str">
        <f t="shared" si="10"/>
        <v>Hợp lệ</v>
      </c>
      <c r="P256" s="21" t="str">
        <f t="shared" si="10"/>
        <v>Hợp lệ</v>
      </c>
      <c r="Q256" s="21" t="str">
        <f t="shared" si="10"/>
        <v>Hợp lệ</v>
      </c>
      <c r="R256" s="21" t="str">
        <f t="shared" si="10"/>
        <v>Hợp lệ</v>
      </c>
      <c r="S256" s="21" t="str">
        <f t="shared" si="10"/>
        <v>Hợp lệ</v>
      </c>
      <c r="T256" s="21" t="str">
        <f t="shared" si="10"/>
        <v>Hợp lệ</v>
      </c>
      <c r="U256" s="75"/>
    </row>
    <row r="257" spans="1:21" x14ac:dyDescent="0.25">
      <c r="A257" s="9"/>
      <c r="B257" s="55"/>
      <c r="C257" s="19"/>
      <c r="D257" s="193"/>
      <c r="E257" s="128"/>
      <c r="F257" s="128"/>
      <c r="G257" s="128"/>
      <c r="H257" s="128"/>
      <c r="I257" s="128"/>
      <c r="J257" s="128"/>
      <c r="K257" s="128"/>
      <c r="L257" s="14"/>
      <c r="M257" s="147"/>
      <c r="N257" s="21"/>
      <c r="O257" s="22"/>
      <c r="P257" s="22"/>
      <c r="Q257" s="22"/>
      <c r="R257" s="22"/>
      <c r="S257" s="22"/>
      <c r="T257" s="22"/>
      <c r="U257" s="57"/>
    </row>
    <row r="258" spans="1:21" ht="15.75" thickBot="1" x14ac:dyDescent="0.3">
      <c r="A258" s="9"/>
      <c r="B258" s="55"/>
      <c r="C258" s="19">
        <v>42</v>
      </c>
      <c r="D258" s="472" t="s">
        <v>287</v>
      </c>
      <c r="E258" s="273"/>
      <c r="F258" s="273"/>
      <c r="G258" s="273"/>
      <c r="H258" s="273"/>
      <c r="I258" s="273"/>
      <c r="J258" s="273"/>
      <c r="K258" s="273"/>
      <c r="L258" s="273"/>
      <c r="M258" s="147"/>
      <c r="N258" s="21"/>
      <c r="O258" s="22"/>
      <c r="P258" s="22"/>
      <c r="Q258" s="22"/>
      <c r="R258" s="22"/>
      <c r="S258" s="22"/>
      <c r="T258" s="22"/>
      <c r="U258" s="57"/>
    </row>
    <row r="259" spans="1:21" ht="45.75" thickBot="1" x14ac:dyDescent="0.3">
      <c r="A259" s="69"/>
      <c r="B259" s="70"/>
      <c r="C259" s="71"/>
      <c r="D259" s="194" t="s">
        <v>288</v>
      </c>
      <c r="E259" s="178" t="s">
        <v>20</v>
      </c>
      <c r="F259" s="179" t="s">
        <v>6</v>
      </c>
      <c r="G259" s="179" t="s">
        <v>19</v>
      </c>
      <c r="H259" s="179" t="s">
        <v>5</v>
      </c>
      <c r="I259" s="179" t="s">
        <v>7</v>
      </c>
      <c r="J259" s="179" t="s">
        <v>18</v>
      </c>
      <c r="K259" s="179" t="s">
        <v>21</v>
      </c>
      <c r="L259" s="180" t="s">
        <v>8</v>
      </c>
      <c r="M259" s="147"/>
      <c r="N259" s="68"/>
      <c r="O259" s="74"/>
      <c r="P259" s="74"/>
      <c r="Q259" s="74"/>
      <c r="R259" s="74"/>
      <c r="S259" s="74"/>
      <c r="T259" s="74"/>
      <c r="U259" s="75"/>
    </row>
    <row r="260" spans="1:21" ht="33.75" x14ac:dyDescent="0.25">
      <c r="A260" s="69"/>
      <c r="B260" s="70"/>
      <c r="C260" s="71"/>
      <c r="D260" s="181" t="s">
        <v>219</v>
      </c>
      <c r="E260" s="182"/>
      <c r="F260" s="183"/>
      <c r="G260" s="183"/>
      <c r="H260" s="183"/>
      <c r="I260" s="183"/>
      <c r="J260" s="183"/>
      <c r="K260" s="183"/>
      <c r="L260" s="184"/>
      <c r="M260" s="147"/>
      <c r="N260" s="68" t="str">
        <f t="shared" ref="N260:U261" si="12">IF(E260+1&gt;0,"Hợp lệ","Sai")</f>
        <v>Hợp lệ</v>
      </c>
      <c r="O260" s="68" t="str">
        <f t="shared" si="12"/>
        <v>Hợp lệ</v>
      </c>
      <c r="P260" s="68" t="str">
        <f t="shared" si="12"/>
        <v>Hợp lệ</v>
      </c>
      <c r="Q260" s="68" t="str">
        <f t="shared" si="12"/>
        <v>Hợp lệ</v>
      </c>
      <c r="R260" s="68" t="str">
        <f t="shared" si="12"/>
        <v>Hợp lệ</v>
      </c>
      <c r="S260" s="68" t="str">
        <f t="shared" si="12"/>
        <v>Hợp lệ</v>
      </c>
      <c r="T260" s="68" t="str">
        <f t="shared" si="12"/>
        <v>Hợp lệ</v>
      </c>
      <c r="U260" s="68" t="str">
        <f t="shared" si="12"/>
        <v>Hợp lệ</v>
      </c>
    </row>
    <row r="261" spans="1:21" ht="45.75" thickBot="1" x14ac:dyDescent="0.3">
      <c r="A261" s="69"/>
      <c r="B261" s="70"/>
      <c r="C261" s="71"/>
      <c r="D261" s="189" t="s">
        <v>220</v>
      </c>
      <c r="E261" s="190"/>
      <c r="F261" s="191"/>
      <c r="G261" s="191"/>
      <c r="H261" s="191"/>
      <c r="I261" s="191"/>
      <c r="J261" s="191"/>
      <c r="K261" s="191"/>
      <c r="L261" s="192"/>
      <c r="M261" s="147"/>
      <c r="N261" s="68" t="str">
        <f t="shared" si="12"/>
        <v>Hợp lệ</v>
      </c>
      <c r="O261" s="68" t="str">
        <f t="shared" si="12"/>
        <v>Hợp lệ</v>
      </c>
      <c r="P261" s="68" t="str">
        <f t="shared" si="12"/>
        <v>Hợp lệ</v>
      </c>
      <c r="Q261" s="68" t="str">
        <f t="shared" si="12"/>
        <v>Hợp lệ</v>
      </c>
      <c r="R261" s="68" t="str">
        <f t="shared" si="12"/>
        <v>Hợp lệ</v>
      </c>
      <c r="S261" s="68" t="str">
        <f t="shared" si="12"/>
        <v>Hợp lệ</v>
      </c>
      <c r="T261" s="68" t="str">
        <f t="shared" si="12"/>
        <v>Hợp lệ</v>
      </c>
      <c r="U261" s="68" t="str">
        <f t="shared" si="12"/>
        <v>Hợp lệ</v>
      </c>
    </row>
    <row r="262" spans="1:21" x14ac:dyDescent="0.25">
      <c r="A262" s="9"/>
      <c r="B262" s="55"/>
      <c r="C262" s="19"/>
      <c r="D262" s="34"/>
      <c r="E262" s="34"/>
      <c r="F262" s="34"/>
      <c r="G262" s="34"/>
      <c r="H262" s="34"/>
      <c r="I262" s="34"/>
      <c r="J262" s="34"/>
      <c r="K262" s="34"/>
      <c r="L262" s="26"/>
      <c r="M262" s="147"/>
      <c r="N262" s="21"/>
      <c r="O262" s="22"/>
      <c r="P262" s="22"/>
      <c r="Q262" s="22"/>
      <c r="R262" s="22"/>
      <c r="S262" s="22"/>
      <c r="T262" s="22"/>
      <c r="U262" s="57"/>
    </row>
    <row r="263" spans="1:21" ht="15.75" thickBot="1" x14ac:dyDescent="0.3">
      <c r="A263" s="9"/>
      <c r="B263" s="55"/>
      <c r="C263" s="19">
        <v>43</v>
      </c>
      <c r="D263" s="299" t="s">
        <v>289</v>
      </c>
      <c r="E263" s="299"/>
      <c r="F263" s="299"/>
      <c r="G263" s="299"/>
      <c r="H263" s="299"/>
      <c r="I263" s="299"/>
      <c r="J263" s="299"/>
      <c r="K263" s="299"/>
      <c r="L263" s="299"/>
      <c r="M263" s="147"/>
      <c r="N263" s="21"/>
      <c r="O263" s="22"/>
      <c r="P263" s="22"/>
      <c r="Q263" s="22"/>
      <c r="R263" s="22"/>
      <c r="S263" s="22"/>
      <c r="T263" s="22"/>
      <c r="U263" s="57"/>
    </row>
    <row r="264" spans="1:21" ht="45.75" thickBot="1" x14ac:dyDescent="0.3">
      <c r="A264" s="69"/>
      <c r="B264" s="70"/>
      <c r="C264" s="71"/>
      <c r="D264" s="195" t="s">
        <v>98</v>
      </c>
      <c r="E264" s="196" t="s">
        <v>6</v>
      </c>
      <c r="F264" s="196" t="s">
        <v>7</v>
      </c>
      <c r="G264" s="197" t="s">
        <v>5</v>
      </c>
      <c r="H264" s="197" t="s">
        <v>8</v>
      </c>
      <c r="I264" s="197" t="s">
        <v>18</v>
      </c>
      <c r="J264" s="197" t="s">
        <v>20</v>
      </c>
      <c r="K264" s="197" t="s">
        <v>19</v>
      </c>
      <c r="L264" s="198" t="s">
        <v>21</v>
      </c>
      <c r="M264" s="147"/>
      <c r="N264" s="68"/>
      <c r="O264" s="74"/>
      <c r="P264" s="74"/>
      <c r="Q264" s="74"/>
      <c r="R264" s="74"/>
      <c r="S264" s="74"/>
      <c r="T264" s="74"/>
      <c r="U264" s="75"/>
    </row>
    <row r="265" spans="1:21" ht="22.5" x14ac:dyDescent="0.25">
      <c r="A265" s="69"/>
      <c r="B265" s="70"/>
      <c r="C265" s="71"/>
      <c r="D265" s="199" t="s">
        <v>11</v>
      </c>
      <c r="E265" s="200"/>
      <c r="F265" s="201"/>
      <c r="G265" s="201"/>
      <c r="H265" s="201"/>
      <c r="I265" s="201"/>
      <c r="J265" s="201"/>
      <c r="K265" s="201"/>
      <c r="L265" s="202"/>
      <c r="M265" s="147"/>
      <c r="N265" s="68" t="str">
        <f t="shared" ref="N265:U267" si="13">IF(E265+1&gt;0,"Hợp lệ","Sai")</f>
        <v>Hợp lệ</v>
      </c>
      <c r="O265" s="68" t="str">
        <f t="shared" si="13"/>
        <v>Hợp lệ</v>
      </c>
      <c r="P265" s="68" t="str">
        <f t="shared" si="13"/>
        <v>Hợp lệ</v>
      </c>
      <c r="Q265" s="68" t="str">
        <f t="shared" si="13"/>
        <v>Hợp lệ</v>
      </c>
      <c r="R265" s="68" t="str">
        <f t="shared" si="13"/>
        <v>Hợp lệ</v>
      </c>
      <c r="S265" s="68" t="str">
        <f t="shared" si="13"/>
        <v>Hợp lệ</v>
      </c>
      <c r="T265" s="68" t="str">
        <f t="shared" si="13"/>
        <v>Hợp lệ</v>
      </c>
      <c r="U265" s="203" t="str">
        <f t="shared" si="13"/>
        <v>Hợp lệ</v>
      </c>
    </row>
    <row r="266" spans="1:21" ht="33.75" x14ac:dyDescent="0.25">
      <c r="A266" s="69"/>
      <c r="B266" s="70"/>
      <c r="C266" s="71"/>
      <c r="D266" s="185" t="s">
        <v>9</v>
      </c>
      <c r="E266" s="186"/>
      <c r="F266" s="187"/>
      <c r="G266" s="187"/>
      <c r="H266" s="187"/>
      <c r="I266" s="187"/>
      <c r="J266" s="187"/>
      <c r="K266" s="187"/>
      <c r="L266" s="188"/>
      <c r="M266" s="147"/>
      <c r="N266" s="68" t="str">
        <f t="shared" si="13"/>
        <v>Hợp lệ</v>
      </c>
      <c r="O266" s="68" t="str">
        <f t="shared" si="13"/>
        <v>Hợp lệ</v>
      </c>
      <c r="P266" s="68" t="str">
        <f t="shared" si="13"/>
        <v>Hợp lệ</v>
      </c>
      <c r="Q266" s="68" t="str">
        <f t="shared" si="13"/>
        <v>Hợp lệ</v>
      </c>
      <c r="R266" s="68" t="str">
        <f t="shared" si="13"/>
        <v>Hợp lệ</v>
      </c>
      <c r="S266" s="68" t="str">
        <f t="shared" si="13"/>
        <v>Hợp lệ</v>
      </c>
      <c r="T266" s="68" t="str">
        <f t="shared" si="13"/>
        <v>Hợp lệ</v>
      </c>
      <c r="U266" s="203" t="str">
        <f t="shared" si="13"/>
        <v>Hợp lệ</v>
      </c>
    </row>
    <row r="267" spans="1:21" ht="45.75" thickBot="1" x14ac:dyDescent="0.3">
      <c r="A267" s="69"/>
      <c r="B267" s="70"/>
      <c r="C267" s="71"/>
      <c r="D267" s="189" t="s">
        <v>10</v>
      </c>
      <c r="E267" s="190"/>
      <c r="F267" s="191"/>
      <c r="G267" s="191"/>
      <c r="H267" s="191"/>
      <c r="I267" s="191"/>
      <c r="J267" s="191"/>
      <c r="K267" s="191"/>
      <c r="L267" s="192"/>
      <c r="M267" s="147"/>
      <c r="N267" s="68" t="str">
        <f t="shared" si="13"/>
        <v>Hợp lệ</v>
      </c>
      <c r="O267" s="68" t="str">
        <f t="shared" si="13"/>
        <v>Hợp lệ</v>
      </c>
      <c r="P267" s="68" t="str">
        <f t="shared" si="13"/>
        <v>Hợp lệ</v>
      </c>
      <c r="Q267" s="68" t="str">
        <f t="shared" si="13"/>
        <v>Hợp lệ</v>
      </c>
      <c r="R267" s="68" t="str">
        <f t="shared" si="13"/>
        <v>Hợp lệ</v>
      </c>
      <c r="S267" s="68" t="str">
        <f t="shared" si="13"/>
        <v>Hợp lệ</v>
      </c>
      <c r="T267" s="68" t="str">
        <f t="shared" si="13"/>
        <v>Hợp lệ</v>
      </c>
      <c r="U267" s="203" t="str">
        <f t="shared" si="13"/>
        <v>Hợp lệ</v>
      </c>
    </row>
    <row r="268" spans="1:21" x14ac:dyDescent="0.25">
      <c r="A268" s="9"/>
      <c r="B268" s="55"/>
      <c r="C268" s="19"/>
      <c r="D268" s="204"/>
      <c r="E268" s="38"/>
      <c r="F268" s="38"/>
      <c r="G268" s="38"/>
      <c r="H268" s="38"/>
      <c r="I268" s="38"/>
      <c r="J268" s="38"/>
      <c r="K268" s="38"/>
      <c r="L268" s="38"/>
      <c r="M268" s="147"/>
      <c r="N268" s="21"/>
      <c r="O268" s="22"/>
      <c r="P268" s="22"/>
      <c r="Q268" s="22"/>
      <c r="R268" s="22"/>
      <c r="S268" s="22"/>
      <c r="T268" s="22"/>
      <c r="U268" s="57"/>
    </row>
    <row r="269" spans="1:21" ht="15.75" thickBot="1" x14ac:dyDescent="0.3">
      <c r="A269" s="9"/>
      <c r="B269" s="55"/>
      <c r="C269" s="19">
        <v>44</v>
      </c>
      <c r="D269" s="299" t="s">
        <v>256</v>
      </c>
      <c r="E269" s="299"/>
      <c r="F269" s="299"/>
      <c r="G269" s="299"/>
      <c r="H269" s="299"/>
      <c r="I269" s="299"/>
      <c r="J269" s="299"/>
      <c r="K269" s="299"/>
      <c r="L269" s="264"/>
      <c r="M269" s="147"/>
      <c r="N269" s="21"/>
      <c r="O269" s="22"/>
      <c r="P269" s="22"/>
      <c r="Q269" s="22"/>
      <c r="R269" s="22"/>
      <c r="S269" s="22"/>
      <c r="T269" s="22"/>
      <c r="U269" s="57"/>
    </row>
    <row r="270" spans="1:21" x14ac:dyDescent="0.25">
      <c r="A270" s="69"/>
      <c r="B270" s="70"/>
      <c r="C270" s="71"/>
      <c r="D270" s="467" t="s">
        <v>221</v>
      </c>
      <c r="E270" s="468"/>
      <c r="F270" s="468"/>
      <c r="G270" s="468"/>
      <c r="H270" s="468"/>
      <c r="I270" s="468"/>
      <c r="J270" s="468"/>
      <c r="K270" s="468"/>
      <c r="L270" s="205"/>
      <c r="M270" s="147"/>
      <c r="N270" s="68" t="str">
        <f>IF(OR(L270=1,L270=0),"Hợp lệ","Sai")</f>
        <v>Hợp lệ</v>
      </c>
      <c r="O270" s="74"/>
      <c r="P270" s="74"/>
      <c r="Q270" s="74"/>
      <c r="R270" s="74"/>
      <c r="S270" s="74"/>
      <c r="T270" s="74"/>
      <c r="U270" s="75"/>
    </row>
    <row r="271" spans="1:21" x14ac:dyDescent="0.25">
      <c r="A271" s="69"/>
      <c r="B271" s="70"/>
      <c r="C271" s="71"/>
      <c r="D271" s="469" t="s">
        <v>222</v>
      </c>
      <c r="E271" s="470"/>
      <c r="F271" s="470"/>
      <c r="G271" s="470"/>
      <c r="H271" s="470"/>
      <c r="I271" s="470"/>
      <c r="J271" s="470"/>
      <c r="K271" s="470"/>
      <c r="L271" s="206"/>
      <c r="M271" s="147"/>
      <c r="N271" s="68" t="str">
        <f t="shared" ref="N271:N277" si="14">IF(OR(L271=1,L271=0),"Hợp lệ","Sai")</f>
        <v>Hợp lệ</v>
      </c>
      <c r="O271" s="74"/>
      <c r="P271" s="74"/>
      <c r="Q271" s="74"/>
      <c r="R271" s="74"/>
      <c r="S271" s="74"/>
      <c r="T271" s="74"/>
      <c r="U271" s="75"/>
    </row>
    <row r="272" spans="1:21" x14ac:dyDescent="0.25">
      <c r="A272" s="69"/>
      <c r="B272" s="70"/>
      <c r="C272" s="71"/>
      <c r="D272" s="469" t="s">
        <v>223</v>
      </c>
      <c r="E272" s="470"/>
      <c r="F272" s="470"/>
      <c r="G272" s="470"/>
      <c r="H272" s="470"/>
      <c r="I272" s="470"/>
      <c r="J272" s="470"/>
      <c r="K272" s="470"/>
      <c r="L272" s="206"/>
      <c r="M272" s="147"/>
      <c r="N272" s="68" t="str">
        <f t="shared" si="14"/>
        <v>Hợp lệ</v>
      </c>
      <c r="O272" s="74"/>
      <c r="P272" s="74"/>
      <c r="Q272" s="74"/>
      <c r="R272" s="74"/>
      <c r="S272" s="74"/>
      <c r="T272" s="74"/>
      <c r="U272" s="75"/>
    </row>
    <row r="273" spans="1:21" x14ac:dyDescent="0.25">
      <c r="A273" s="69"/>
      <c r="B273" s="70"/>
      <c r="C273" s="71"/>
      <c r="D273" s="469" t="s">
        <v>224</v>
      </c>
      <c r="E273" s="470"/>
      <c r="F273" s="470"/>
      <c r="G273" s="470"/>
      <c r="H273" s="470"/>
      <c r="I273" s="470"/>
      <c r="J273" s="470"/>
      <c r="K273" s="470"/>
      <c r="L273" s="206"/>
      <c r="M273" s="147"/>
      <c r="N273" s="68" t="str">
        <f t="shared" si="14"/>
        <v>Hợp lệ</v>
      </c>
      <c r="O273" s="74"/>
      <c r="P273" s="74"/>
      <c r="Q273" s="74"/>
      <c r="R273" s="74"/>
      <c r="S273" s="74"/>
      <c r="T273" s="74"/>
      <c r="U273" s="75"/>
    </row>
    <row r="274" spans="1:21" x14ac:dyDescent="0.25">
      <c r="A274" s="69"/>
      <c r="B274" s="70"/>
      <c r="C274" s="71"/>
      <c r="D274" s="469" t="s">
        <v>225</v>
      </c>
      <c r="E274" s="470"/>
      <c r="F274" s="470"/>
      <c r="G274" s="470"/>
      <c r="H274" s="470"/>
      <c r="I274" s="470"/>
      <c r="J274" s="470"/>
      <c r="K274" s="470"/>
      <c r="L274" s="206"/>
      <c r="M274" s="147"/>
      <c r="N274" s="68" t="str">
        <f t="shared" si="14"/>
        <v>Hợp lệ</v>
      </c>
      <c r="O274" s="74"/>
      <c r="P274" s="74"/>
      <c r="Q274" s="74"/>
      <c r="R274" s="74"/>
      <c r="S274" s="74"/>
      <c r="T274" s="74"/>
      <c r="U274" s="75"/>
    </row>
    <row r="275" spans="1:21" x14ac:dyDescent="0.25">
      <c r="A275" s="69"/>
      <c r="B275" s="70"/>
      <c r="C275" s="71"/>
      <c r="D275" s="469" t="s">
        <v>226</v>
      </c>
      <c r="E275" s="470"/>
      <c r="F275" s="470"/>
      <c r="G275" s="470"/>
      <c r="H275" s="470"/>
      <c r="I275" s="470"/>
      <c r="J275" s="470"/>
      <c r="K275" s="470"/>
      <c r="L275" s="206"/>
      <c r="M275" s="147"/>
      <c r="N275" s="68" t="str">
        <f t="shared" si="14"/>
        <v>Hợp lệ</v>
      </c>
      <c r="O275" s="74"/>
      <c r="P275" s="74"/>
      <c r="Q275" s="74"/>
      <c r="R275" s="74"/>
      <c r="S275" s="74"/>
      <c r="T275" s="74"/>
      <c r="U275" s="75"/>
    </row>
    <row r="276" spans="1:21" x14ac:dyDescent="0.25">
      <c r="A276" s="69"/>
      <c r="B276" s="70"/>
      <c r="C276" s="71"/>
      <c r="D276" s="469" t="s">
        <v>227</v>
      </c>
      <c r="E276" s="470"/>
      <c r="F276" s="470"/>
      <c r="G276" s="470"/>
      <c r="H276" s="470"/>
      <c r="I276" s="470"/>
      <c r="J276" s="470"/>
      <c r="K276" s="470"/>
      <c r="L276" s="206"/>
      <c r="M276" s="147"/>
      <c r="N276" s="68" t="str">
        <f t="shared" si="14"/>
        <v>Hợp lệ</v>
      </c>
      <c r="O276" s="74"/>
      <c r="P276" s="74"/>
      <c r="Q276" s="74"/>
      <c r="R276" s="74"/>
      <c r="S276" s="74"/>
      <c r="T276" s="74"/>
      <c r="U276" s="75"/>
    </row>
    <row r="277" spans="1:21" ht="15.75" thickBot="1" x14ac:dyDescent="0.3">
      <c r="A277" s="69"/>
      <c r="B277" s="70"/>
      <c r="C277" s="71"/>
      <c r="D277" s="475" t="s">
        <v>228</v>
      </c>
      <c r="E277" s="476"/>
      <c r="F277" s="476"/>
      <c r="G277" s="476"/>
      <c r="H277" s="476"/>
      <c r="I277" s="476"/>
      <c r="J277" s="476"/>
      <c r="K277" s="476"/>
      <c r="L277" s="207"/>
      <c r="M277" s="147"/>
      <c r="N277" s="68" t="str">
        <f t="shared" si="14"/>
        <v>Hợp lệ</v>
      </c>
      <c r="O277" s="74"/>
      <c r="P277" s="74"/>
      <c r="Q277" s="74"/>
      <c r="R277" s="74"/>
      <c r="S277" s="74"/>
      <c r="T277" s="74"/>
      <c r="U277" s="75"/>
    </row>
    <row r="278" spans="1:21" x14ac:dyDescent="0.25">
      <c r="A278" s="9"/>
      <c r="B278" s="55"/>
      <c r="C278" s="19"/>
      <c r="D278" s="148"/>
      <c r="E278" s="148"/>
      <c r="F278" s="148"/>
      <c r="G278" s="148"/>
      <c r="H278" s="148"/>
      <c r="I278" s="148"/>
      <c r="J278" s="148"/>
      <c r="K278" s="148"/>
      <c r="L278" s="208"/>
      <c r="M278" s="147"/>
      <c r="N278" s="21"/>
      <c r="O278" s="22"/>
      <c r="P278" s="22"/>
      <c r="Q278" s="22"/>
      <c r="R278" s="22"/>
      <c r="S278" s="22"/>
      <c r="T278" s="22"/>
      <c r="U278" s="57"/>
    </row>
    <row r="279" spans="1:21" ht="15.75" thickBot="1" x14ac:dyDescent="0.3">
      <c r="A279" s="9"/>
      <c r="B279" s="55"/>
      <c r="C279" s="19">
        <v>45</v>
      </c>
      <c r="D279" s="472" t="s">
        <v>255</v>
      </c>
      <c r="E279" s="472"/>
      <c r="F279" s="472"/>
      <c r="G279" s="472"/>
      <c r="H279" s="472"/>
      <c r="I279" s="472"/>
      <c r="J279" s="472"/>
      <c r="K279" s="472"/>
      <c r="L279" s="273"/>
      <c r="M279" s="147"/>
      <c r="N279" s="21"/>
      <c r="O279" s="22"/>
      <c r="P279" s="22"/>
      <c r="Q279" s="22"/>
      <c r="R279" s="22"/>
      <c r="S279" s="22"/>
      <c r="T279" s="22"/>
      <c r="U279" s="57"/>
    </row>
    <row r="280" spans="1:21" x14ac:dyDescent="0.25">
      <c r="A280" s="69"/>
      <c r="B280" s="70"/>
      <c r="C280" s="71"/>
      <c r="D280" s="477" t="s">
        <v>262</v>
      </c>
      <c r="E280" s="478"/>
      <c r="F280" s="478"/>
      <c r="G280" s="478"/>
      <c r="H280" s="478"/>
      <c r="I280" s="478"/>
      <c r="J280" s="478"/>
      <c r="K280" s="478"/>
      <c r="L280" s="77"/>
      <c r="M280" s="147"/>
      <c r="N280" s="68" t="str">
        <f>IF(OR(L280&lt;4,L280=0),"Hợp lệ","Sai")</f>
        <v>Hợp lệ</v>
      </c>
      <c r="O280" s="74"/>
      <c r="P280" s="74"/>
      <c r="Q280" s="74"/>
      <c r="R280" s="74"/>
      <c r="S280" s="74"/>
      <c r="T280" s="74"/>
      <c r="U280" s="75"/>
    </row>
    <row r="281" spans="1:21" x14ac:dyDescent="0.25">
      <c r="A281" s="69"/>
      <c r="B281" s="70"/>
      <c r="C281" s="71"/>
      <c r="D281" s="434" t="s">
        <v>263</v>
      </c>
      <c r="E281" s="438"/>
      <c r="F281" s="438"/>
      <c r="G281" s="438"/>
      <c r="H281" s="438"/>
      <c r="I281" s="438"/>
      <c r="J281" s="438"/>
      <c r="K281" s="438"/>
      <c r="L281" s="78"/>
      <c r="M281" s="147"/>
      <c r="N281" s="68" t="str">
        <f t="shared" ref="N281:N287" si="15">IF(OR(L281&lt;4,L281=0),"Hợp lệ","Sai")</f>
        <v>Hợp lệ</v>
      </c>
      <c r="O281" s="74"/>
      <c r="P281" s="74"/>
      <c r="Q281" s="74"/>
      <c r="R281" s="74"/>
      <c r="S281" s="74"/>
      <c r="T281" s="74"/>
      <c r="U281" s="75"/>
    </row>
    <row r="282" spans="1:21" x14ac:dyDescent="0.25">
      <c r="A282" s="69"/>
      <c r="B282" s="70"/>
      <c r="C282" s="71"/>
      <c r="D282" s="434" t="s">
        <v>321</v>
      </c>
      <c r="E282" s="438"/>
      <c r="F282" s="438"/>
      <c r="G282" s="438"/>
      <c r="H282" s="438"/>
      <c r="I282" s="438"/>
      <c r="J282" s="438"/>
      <c r="K282" s="438"/>
      <c r="L282" s="78"/>
      <c r="M282" s="147"/>
      <c r="N282" s="68" t="str">
        <f t="shared" si="15"/>
        <v>Hợp lệ</v>
      </c>
      <c r="O282" s="74"/>
      <c r="P282" s="74"/>
      <c r="Q282" s="74"/>
      <c r="R282" s="74"/>
      <c r="S282" s="74"/>
      <c r="T282" s="74"/>
      <c r="U282" s="75"/>
    </row>
    <row r="283" spans="1:21" x14ac:dyDescent="0.25">
      <c r="A283" s="69"/>
      <c r="B283" s="70"/>
      <c r="C283" s="71"/>
      <c r="D283" s="434" t="s">
        <v>322</v>
      </c>
      <c r="E283" s="438"/>
      <c r="F283" s="438"/>
      <c r="G283" s="438"/>
      <c r="H283" s="438"/>
      <c r="I283" s="438"/>
      <c r="J283" s="438"/>
      <c r="K283" s="438"/>
      <c r="L283" s="78"/>
      <c r="M283" s="147"/>
      <c r="N283" s="68" t="str">
        <f t="shared" si="15"/>
        <v>Hợp lệ</v>
      </c>
      <c r="O283" s="74"/>
      <c r="P283" s="74"/>
      <c r="Q283" s="74"/>
      <c r="R283" s="74"/>
      <c r="S283" s="74"/>
      <c r="T283" s="74"/>
      <c r="U283" s="75"/>
    </row>
    <row r="284" spans="1:21" x14ac:dyDescent="0.25">
      <c r="A284" s="69"/>
      <c r="B284" s="70"/>
      <c r="C284" s="71"/>
      <c r="D284" s="434" t="s">
        <v>323</v>
      </c>
      <c r="E284" s="438"/>
      <c r="F284" s="438"/>
      <c r="G284" s="438"/>
      <c r="H284" s="438"/>
      <c r="I284" s="438"/>
      <c r="J284" s="438"/>
      <c r="K284" s="438"/>
      <c r="L284" s="78"/>
      <c r="M284" s="147"/>
      <c r="N284" s="68" t="str">
        <f t="shared" si="15"/>
        <v>Hợp lệ</v>
      </c>
      <c r="O284" s="74"/>
      <c r="P284" s="74"/>
      <c r="Q284" s="74"/>
      <c r="R284" s="74"/>
      <c r="S284" s="74"/>
      <c r="T284" s="74"/>
      <c r="U284" s="75"/>
    </row>
    <row r="285" spans="1:21" x14ac:dyDescent="0.25">
      <c r="A285" s="69"/>
      <c r="B285" s="70"/>
      <c r="C285" s="71"/>
      <c r="D285" s="434" t="s">
        <v>229</v>
      </c>
      <c r="E285" s="438"/>
      <c r="F285" s="438"/>
      <c r="G285" s="438"/>
      <c r="H285" s="438"/>
      <c r="I285" s="438"/>
      <c r="J285" s="438"/>
      <c r="K285" s="438"/>
      <c r="L285" s="78"/>
      <c r="M285" s="147"/>
      <c r="N285" s="68" t="str">
        <f t="shared" si="15"/>
        <v>Hợp lệ</v>
      </c>
      <c r="O285" s="74"/>
      <c r="P285" s="74"/>
      <c r="Q285" s="74"/>
      <c r="R285" s="74"/>
      <c r="S285" s="74"/>
      <c r="T285" s="74"/>
      <c r="U285" s="75"/>
    </row>
    <row r="286" spans="1:21" x14ac:dyDescent="0.25">
      <c r="A286" s="69"/>
      <c r="B286" s="70"/>
      <c r="C286" s="71"/>
      <c r="D286" s="434" t="s">
        <v>230</v>
      </c>
      <c r="E286" s="438"/>
      <c r="F286" s="438"/>
      <c r="G286" s="438"/>
      <c r="H286" s="438"/>
      <c r="I286" s="438"/>
      <c r="J286" s="438"/>
      <c r="K286" s="438"/>
      <c r="L286" s="78"/>
      <c r="M286" s="147"/>
      <c r="N286" s="68" t="str">
        <f t="shared" si="15"/>
        <v>Hợp lệ</v>
      </c>
      <c r="O286" s="74"/>
      <c r="P286" s="74"/>
      <c r="Q286" s="74"/>
      <c r="R286" s="74"/>
      <c r="S286" s="74"/>
      <c r="T286" s="74"/>
      <c r="U286" s="75"/>
    </row>
    <row r="287" spans="1:21" x14ac:dyDescent="0.25">
      <c r="A287" s="69"/>
      <c r="B287" s="70"/>
      <c r="C287" s="71"/>
      <c r="D287" s="434" t="s">
        <v>257</v>
      </c>
      <c r="E287" s="438"/>
      <c r="F287" s="438"/>
      <c r="G287" s="438"/>
      <c r="H287" s="438"/>
      <c r="I287" s="438"/>
      <c r="J287" s="438"/>
      <c r="K287" s="438"/>
      <c r="L287" s="78"/>
      <c r="M287" s="147"/>
      <c r="N287" s="68" t="str">
        <f t="shared" si="15"/>
        <v>Hợp lệ</v>
      </c>
      <c r="O287" s="74"/>
      <c r="P287" s="74"/>
      <c r="Q287" s="74"/>
      <c r="R287" s="74"/>
      <c r="S287" s="74"/>
      <c r="T287" s="74"/>
      <c r="U287" s="75"/>
    </row>
    <row r="288" spans="1:21" x14ac:dyDescent="0.25">
      <c r="A288" s="69"/>
      <c r="B288" s="70"/>
      <c r="C288" s="71"/>
      <c r="D288" s="473"/>
      <c r="E288" s="474"/>
      <c r="F288" s="474"/>
      <c r="G288" s="474"/>
      <c r="H288" s="474"/>
      <c r="I288" s="474"/>
      <c r="J288" s="474"/>
      <c r="K288" s="474"/>
      <c r="L288" s="209"/>
      <c r="M288" s="147"/>
      <c r="N288" s="68" t="str">
        <f>IF(AND(L287&gt;0,L288=""),"Hãy ghi rõ", "Hợp lệ")</f>
        <v>Hợp lệ</v>
      </c>
      <c r="O288" s="74"/>
      <c r="P288" s="74"/>
      <c r="Q288" s="74"/>
      <c r="R288" s="74"/>
      <c r="S288" s="74"/>
      <c r="T288" s="74"/>
      <c r="U288" s="75"/>
    </row>
    <row r="289" spans="1:21" ht="15.75" thickBot="1" x14ac:dyDescent="0.3">
      <c r="A289" s="69"/>
      <c r="B289" s="70"/>
      <c r="C289" s="71"/>
      <c r="D289" s="479"/>
      <c r="E289" s="480"/>
      <c r="F289" s="480"/>
      <c r="G289" s="480"/>
      <c r="H289" s="480"/>
      <c r="I289" s="480"/>
      <c r="J289" s="480"/>
      <c r="K289" s="480"/>
      <c r="L289" s="155"/>
      <c r="M289" s="147"/>
      <c r="N289" s="68"/>
      <c r="O289" s="74"/>
      <c r="P289" s="74"/>
      <c r="Q289" s="74"/>
      <c r="R289" s="74"/>
      <c r="S289" s="74"/>
      <c r="T289" s="74"/>
      <c r="U289" s="75"/>
    </row>
    <row r="290" spans="1:21" x14ac:dyDescent="0.25">
      <c r="A290" s="9"/>
      <c r="B290" s="55"/>
      <c r="C290" s="19"/>
      <c r="D290" s="210"/>
      <c r="E290" s="210"/>
      <c r="F290" s="210"/>
      <c r="G290" s="210"/>
      <c r="H290" s="210"/>
      <c r="I290" s="210"/>
      <c r="J290" s="210"/>
      <c r="K290" s="210"/>
      <c r="L290" s="26"/>
      <c r="M290" s="147"/>
      <c r="N290" s="21"/>
      <c r="O290" s="22"/>
      <c r="P290" s="22"/>
      <c r="Q290" s="22"/>
      <c r="R290" s="22"/>
      <c r="S290" s="22"/>
      <c r="T290" s="22"/>
      <c r="U290" s="57"/>
    </row>
    <row r="291" spans="1:21" ht="15.75" thickBot="1" x14ac:dyDescent="0.3">
      <c r="A291" s="9"/>
      <c r="B291" s="55"/>
      <c r="C291" s="19">
        <v>46</v>
      </c>
      <c r="D291" s="472" t="s">
        <v>273</v>
      </c>
      <c r="E291" s="472"/>
      <c r="F291" s="472"/>
      <c r="G291" s="472"/>
      <c r="H291" s="472"/>
      <c r="I291" s="472"/>
      <c r="J291" s="472"/>
      <c r="K291" s="472"/>
      <c r="L291" s="273"/>
      <c r="M291" s="147"/>
      <c r="N291" s="21"/>
      <c r="O291" s="22"/>
      <c r="P291" s="22"/>
      <c r="Q291" s="22"/>
      <c r="R291" s="22"/>
      <c r="S291" s="22"/>
      <c r="T291" s="22"/>
      <c r="U291" s="57"/>
    </row>
    <row r="292" spans="1:21" x14ac:dyDescent="0.25">
      <c r="A292" s="69"/>
      <c r="B292" s="211"/>
      <c r="C292" s="138"/>
      <c r="D292" s="467" t="s">
        <v>231</v>
      </c>
      <c r="E292" s="468"/>
      <c r="F292" s="468"/>
      <c r="G292" s="468"/>
      <c r="H292" s="468"/>
      <c r="I292" s="468"/>
      <c r="J292" s="468"/>
      <c r="K292" s="468"/>
      <c r="L292" s="157"/>
      <c r="M292" s="147"/>
      <c r="N292" s="68" t="str">
        <f>IF(OR(L292&lt;4,L292=0),"Hợp lệ","Sai")</f>
        <v>Hợp lệ</v>
      </c>
      <c r="O292" s="74"/>
      <c r="P292" s="74"/>
      <c r="Q292" s="74"/>
      <c r="R292" s="74"/>
      <c r="S292" s="74"/>
      <c r="T292" s="74"/>
      <c r="U292" s="162"/>
    </row>
    <row r="293" spans="1:21" x14ac:dyDescent="0.25">
      <c r="A293" s="69"/>
      <c r="B293" s="211"/>
      <c r="C293" s="138"/>
      <c r="D293" s="481" t="s">
        <v>232</v>
      </c>
      <c r="E293" s="435"/>
      <c r="F293" s="435"/>
      <c r="G293" s="435"/>
      <c r="H293" s="435"/>
      <c r="I293" s="435"/>
      <c r="J293" s="435"/>
      <c r="K293" s="435"/>
      <c r="L293" s="159"/>
      <c r="M293" s="147"/>
      <c r="N293" s="68" t="str">
        <f t="shared" ref="N293:N303" si="16">IF(OR(L293&lt;4,L293=0),"Hợp lệ","Sai")</f>
        <v>Hợp lệ</v>
      </c>
      <c r="O293" s="74"/>
      <c r="P293" s="74"/>
      <c r="Q293" s="74"/>
      <c r="R293" s="74"/>
      <c r="S293" s="74"/>
      <c r="T293" s="74"/>
      <c r="U293" s="162"/>
    </row>
    <row r="294" spans="1:21" x14ac:dyDescent="0.25">
      <c r="A294" s="69"/>
      <c r="B294" s="211"/>
      <c r="C294" s="138"/>
      <c r="D294" s="469" t="s">
        <v>233</v>
      </c>
      <c r="E294" s="470"/>
      <c r="F294" s="470"/>
      <c r="G294" s="470"/>
      <c r="H294" s="470"/>
      <c r="I294" s="470"/>
      <c r="J294" s="470"/>
      <c r="K294" s="470"/>
      <c r="L294" s="159"/>
      <c r="M294" s="147"/>
      <c r="N294" s="68" t="str">
        <f t="shared" si="16"/>
        <v>Hợp lệ</v>
      </c>
      <c r="O294" s="74"/>
      <c r="P294" s="74"/>
      <c r="Q294" s="74"/>
      <c r="R294" s="74"/>
      <c r="S294" s="74"/>
      <c r="T294" s="74"/>
      <c r="U294" s="162"/>
    </row>
    <row r="295" spans="1:21" x14ac:dyDescent="0.25">
      <c r="A295" s="69"/>
      <c r="B295" s="211"/>
      <c r="C295" s="138"/>
      <c r="D295" s="469" t="s">
        <v>234</v>
      </c>
      <c r="E295" s="470"/>
      <c r="F295" s="470"/>
      <c r="G295" s="470"/>
      <c r="H295" s="470"/>
      <c r="I295" s="470"/>
      <c r="J295" s="470"/>
      <c r="K295" s="470"/>
      <c r="L295" s="159"/>
      <c r="M295" s="147"/>
      <c r="N295" s="68" t="str">
        <f t="shared" si="16"/>
        <v>Hợp lệ</v>
      </c>
      <c r="O295" s="74"/>
      <c r="P295" s="74"/>
      <c r="Q295" s="74"/>
      <c r="R295" s="74"/>
      <c r="S295" s="74"/>
      <c r="T295" s="74"/>
      <c r="U295" s="162"/>
    </row>
    <row r="296" spans="1:21" x14ac:dyDescent="0.25">
      <c r="A296" s="69"/>
      <c r="B296" s="211"/>
      <c r="C296" s="138"/>
      <c r="D296" s="469" t="s">
        <v>235</v>
      </c>
      <c r="E296" s="470"/>
      <c r="F296" s="470"/>
      <c r="G296" s="470"/>
      <c r="H296" s="470"/>
      <c r="I296" s="470"/>
      <c r="J296" s="470"/>
      <c r="K296" s="470"/>
      <c r="L296" s="159"/>
      <c r="M296" s="147"/>
      <c r="N296" s="68" t="str">
        <f t="shared" si="16"/>
        <v>Hợp lệ</v>
      </c>
      <c r="O296" s="74"/>
      <c r="P296" s="74"/>
      <c r="Q296" s="74"/>
      <c r="R296" s="74"/>
      <c r="S296" s="74"/>
      <c r="T296" s="74"/>
      <c r="U296" s="162"/>
    </row>
    <row r="297" spans="1:21" x14ac:dyDescent="0.25">
      <c r="A297" s="69"/>
      <c r="B297" s="211"/>
      <c r="C297" s="138"/>
      <c r="D297" s="469" t="s">
        <v>237</v>
      </c>
      <c r="E297" s="470"/>
      <c r="F297" s="470"/>
      <c r="G297" s="470"/>
      <c r="H297" s="470"/>
      <c r="I297" s="470"/>
      <c r="J297" s="470"/>
      <c r="K297" s="470"/>
      <c r="L297" s="159"/>
      <c r="M297" s="147"/>
      <c r="N297" s="68" t="str">
        <f t="shared" si="16"/>
        <v>Hợp lệ</v>
      </c>
      <c r="O297" s="74"/>
      <c r="P297" s="74"/>
      <c r="Q297" s="74"/>
      <c r="R297" s="74"/>
      <c r="S297" s="74"/>
      <c r="T297" s="74"/>
      <c r="U297" s="162"/>
    </row>
    <row r="298" spans="1:21" x14ac:dyDescent="0.25">
      <c r="A298" s="69"/>
      <c r="B298" s="211"/>
      <c r="C298" s="138"/>
      <c r="D298" s="469" t="s">
        <v>236</v>
      </c>
      <c r="E298" s="470"/>
      <c r="F298" s="470"/>
      <c r="G298" s="470"/>
      <c r="H298" s="470"/>
      <c r="I298" s="470"/>
      <c r="J298" s="470"/>
      <c r="K298" s="470"/>
      <c r="L298" s="159"/>
      <c r="M298" s="147"/>
      <c r="N298" s="68" t="str">
        <f t="shared" si="16"/>
        <v>Hợp lệ</v>
      </c>
      <c r="O298" s="74"/>
      <c r="P298" s="74"/>
      <c r="Q298" s="74"/>
      <c r="R298" s="74"/>
      <c r="S298" s="74"/>
      <c r="T298" s="74"/>
      <c r="U298" s="162"/>
    </row>
    <row r="299" spans="1:21" x14ac:dyDescent="0.25">
      <c r="A299" s="69"/>
      <c r="B299" s="211"/>
      <c r="C299" s="138"/>
      <c r="D299" s="469" t="s">
        <v>238</v>
      </c>
      <c r="E299" s="470"/>
      <c r="F299" s="470"/>
      <c r="G299" s="470"/>
      <c r="H299" s="470"/>
      <c r="I299" s="470"/>
      <c r="J299" s="470"/>
      <c r="K299" s="470"/>
      <c r="L299" s="159"/>
      <c r="M299" s="147"/>
      <c r="N299" s="68" t="str">
        <f t="shared" si="16"/>
        <v>Hợp lệ</v>
      </c>
      <c r="O299" s="74"/>
      <c r="P299" s="74"/>
      <c r="Q299" s="74"/>
      <c r="R299" s="74"/>
      <c r="S299" s="74"/>
      <c r="T299" s="74"/>
      <c r="U299" s="162"/>
    </row>
    <row r="300" spans="1:21" x14ac:dyDescent="0.25">
      <c r="A300" s="69"/>
      <c r="B300" s="211"/>
      <c r="C300" s="138"/>
      <c r="D300" s="469" t="s">
        <v>239</v>
      </c>
      <c r="E300" s="470"/>
      <c r="F300" s="470"/>
      <c r="G300" s="470"/>
      <c r="H300" s="470"/>
      <c r="I300" s="470"/>
      <c r="J300" s="470"/>
      <c r="K300" s="470"/>
      <c r="L300" s="159"/>
      <c r="M300" s="147"/>
      <c r="N300" s="68" t="str">
        <f t="shared" si="16"/>
        <v>Hợp lệ</v>
      </c>
      <c r="O300" s="74"/>
      <c r="P300" s="74"/>
      <c r="Q300" s="74"/>
      <c r="R300" s="74"/>
      <c r="S300" s="74"/>
      <c r="T300" s="74"/>
      <c r="U300" s="162"/>
    </row>
    <row r="301" spans="1:21" x14ac:dyDescent="0.25">
      <c r="A301" s="69"/>
      <c r="B301" s="211"/>
      <c r="C301" s="138"/>
      <c r="D301" s="469" t="s">
        <v>240</v>
      </c>
      <c r="E301" s="470"/>
      <c r="F301" s="470"/>
      <c r="G301" s="470"/>
      <c r="H301" s="470"/>
      <c r="I301" s="470"/>
      <c r="J301" s="470"/>
      <c r="K301" s="470"/>
      <c r="L301" s="159"/>
      <c r="M301" s="147"/>
      <c r="N301" s="68" t="str">
        <f t="shared" si="16"/>
        <v>Hợp lệ</v>
      </c>
      <c r="O301" s="74"/>
      <c r="P301" s="74"/>
      <c r="Q301" s="74"/>
      <c r="R301" s="74"/>
      <c r="S301" s="74"/>
      <c r="T301" s="74"/>
      <c r="U301" s="162"/>
    </row>
    <row r="302" spans="1:21" x14ac:dyDescent="0.25">
      <c r="A302" s="69"/>
      <c r="B302" s="211"/>
      <c r="C302" s="138"/>
      <c r="D302" s="469" t="s">
        <v>241</v>
      </c>
      <c r="E302" s="470"/>
      <c r="F302" s="470"/>
      <c r="G302" s="470"/>
      <c r="H302" s="470"/>
      <c r="I302" s="470"/>
      <c r="J302" s="470"/>
      <c r="K302" s="470"/>
      <c r="L302" s="159"/>
      <c r="M302" s="147"/>
      <c r="N302" s="68" t="str">
        <f t="shared" si="16"/>
        <v>Hợp lệ</v>
      </c>
      <c r="O302" s="74"/>
      <c r="P302" s="74"/>
      <c r="Q302" s="74"/>
      <c r="R302" s="74"/>
      <c r="S302" s="74"/>
      <c r="T302" s="74"/>
      <c r="U302" s="162"/>
    </row>
    <row r="303" spans="1:21" x14ac:dyDescent="0.25">
      <c r="A303" s="69"/>
      <c r="B303" s="211"/>
      <c r="C303" s="138"/>
      <c r="D303" s="469" t="s">
        <v>276</v>
      </c>
      <c r="E303" s="470"/>
      <c r="F303" s="470"/>
      <c r="G303" s="470"/>
      <c r="H303" s="470"/>
      <c r="I303" s="470"/>
      <c r="J303" s="470"/>
      <c r="K303" s="470"/>
      <c r="L303" s="159"/>
      <c r="M303" s="147"/>
      <c r="N303" s="68" t="str">
        <f t="shared" si="16"/>
        <v>Hợp lệ</v>
      </c>
      <c r="O303" s="74"/>
      <c r="P303" s="74"/>
      <c r="Q303" s="74"/>
      <c r="R303" s="74"/>
      <c r="S303" s="74"/>
      <c r="T303" s="74"/>
      <c r="U303" s="162"/>
    </row>
    <row r="304" spans="1:21" x14ac:dyDescent="0.25">
      <c r="A304" s="69"/>
      <c r="B304" s="211"/>
      <c r="C304" s="138"/>
      <c r="D304" s="486"/>
      <c r="E304" s="487"/>
      <c r="F304" s="487"/>
      <c r="G304" s="487"/>
      <c r="H304" s="487"/>
      <c r="I304" s="487"/>
      <c r="J304" s="487"/>
      <c r="K304" s="487"/>
      <c r="L304" s="164"/>
      <c r="M304" s="147"/>
      <c r="N304" s="68" t="str">
        <f>IF(AND(L303&gt;0,L304=""),"Hãy ghi rõ", "Hợp lệ")</f>
        <v>Hợp lệ</v>
      </c>
      <c r="O304" s="74"/>
      <c r="P304" s="74"/>
      <c r="Q304" s="74"/>
      <c r="R304" s="74"/>
      <c r="S304" s="74"/>
      <c r="T304" s="74"/>
      <c r="U304" s="162"/>
    </row>
    <row r="305" spans="1:21" ht="15.75" thickBot="1" x14ac:dyDescent="0.3">
      <c r="A305" s="69"/>
      <c r="B305" s="211"/>
      <c r="C305" s="138"/>
      <c r="D305" s="488"/>
      <c r="E305" s="489"/>
      <c r="F305" s="489"/>
      <c r="G305" s="489"/>
      <c r="H305" s="489"/>
      <c r="I305" s="489"/>
      <c r="J305" s="489"/>
      <c r="K305" s="489"/>
      <c r="L305" s="166"/>
      <c r="M305" s="147"/>
      <c r="N305" s="68"/>
      <c r="O305" s="74"/>
      <c r="P305" s="74"/>
      <c r="Q305" s="74"/>
      <c r="R305" s="74"/>
      <c r="S305" s="74"/>
      <c r="T305" s="74"/>
      <c r="U305" s="162"/>
    </row>
    <row r="306" spans="1:21" x14ac:dyDescent="0.25">
      <c r="A306" s="9"/>
      <c r="B306" s="13"/>
      <c r="C306" s="14"/>
      <c r="D306" s="148"/>
      <c r="E306" s="148"/>
      <c r="F306" s="148"/>
      <c r="G306" s="148"/>
      <c r="H306" s="148"/>
      <c r="I306" s="148"/>
      <c r="J306" s="148"/>
      <c r="K306" s="148"/>
      <c r="L306" s="208"/>
      <c r="M306" s="212"/>
      <c r="N306" s="21"/>
      <c r="O306" s="22"/>
      <c r="P306" s="22"/>
      <c r="Q306" s="22"/>
      <c r="R306" s="22"/>
      <c r="S306" s="22"/>
      <c r="T306" s="22"/>
      <c r="U306" s="15"/>
    </row>
    <row r="307" spans="1:21" x14ac:dyDescent="0.25">
      <c r="A307" s="9"/>
      <c r="B307" s="55"/>
      <c r="C307" s="19">
        <v>47</v>
      </c>
      <c r="D307" s="273" t="s">
        <v>274</v>
      </c>
      <c r="E307" s="273"/>
      <c r="F307" s="273"/>
      <c r="G307" s="273"/>
      <c r="H307" s="273"/>
      <c r="I307" s="273"/>
      <c r="J307" s="273"/>
      <c r="K307" s="273"/>
      <c r="L307" s="9"/>
      <c r="M307" s="159" t="s">
        <v>281</v>
      </c>
      <c r="N307" s="10"/>
      <c r="O307" s="11"/>
      <c r="P307" s="11"/>
      <c r="Q307" s="22"/>
      <c r="R307" s="22"/>
      <c r="S307" s="22"/>
      <c r="T307" s="22"/>
      <c r="U307" s="57"/>
    </row>
    <row r="308" spans="1:21" ht="15.75" thickBot="1" x14ac:dyDescent="0.3">
      <c r="A308" s="36"/>
      <c r="B308" s="150"/>
      <c r="C308" s="38">
        <v>48</v>
      </c>
      <c r="D308" s="271" t="s">
        <v>280</v>
      </c>
      <c r="E308" s="271"/>
      <c r="F308" s="271"/>
      <c r="G308" s="271"/>
      <c r="H308" s="271"/>
      <c r="I308" s="271"/>
      <c r="J308" s="271"/>
      <c r="K308" s="271"/>
      <c r="L308" s="36"/>
      <c r="M308" s="159" t="s">
        <v>281</v>
      </c>
      <c r="N308" s="213"/>
      <c r="O308" s="214"/>
      <c r="P308" s="214"/>
      <c r="Q308" s="22"/>
      <c r="R308" s="22"/>
      <c r="S308" s="22"/>
      <c r="T308" s="22"/>
      <c r="U308" s="152"/>
    </row>
    <row r="309" spans="1:21" ht="15.75" thickBot="1" x14ac:dyDescent="0.3">
      <c r="A309" s="9"/>
      <c r="B309" s="55"/>
      <c r="C309" s="19">
        <v>49</v>
      </c>
      <c r="D309" s="273" t="s">
        <v>275</v>
      </c>
      <c r="E309" s="273"/>
      <c r="F309" s="273"/>
      <c r="G309" s="273"/>
      <c r="H309" s="273"/>
      <c r="I309" s="273"/>
      <c r="J309" s="273"/>
      <c r="K309" s="274"/>
      <c r="L309" s="86"/>
      <c r="M309" s="159" t="s">
        <v>281</v>
      </c>
      <c r="N309" s="21" t="str">
        <f>IF(L309+1&gt;0,"Hợp lệ","Sai")</f>
        <v>Hợp lệ</v>
      </c>
      <c r="O309" s="22"/>
      <c r="P309" s="22"/>
      <c r="Q309" s="22"/>
      <c r="R309" s="22"/>
      <c r="S309" s="22"/>
      <c r="T309" s="22"/>
      <c r="U309" s="57"/>
    </row>
    <row r="310" spans="1:21" ht="15.75" thickBot="1" x14ac:dyDescent="0.3">
      <c r="A310" s="9"/>
      <c r="B310" s="55"/>
      <c r="C310" s="19"/>
      <c r="D310" s="204"/>
      <c r="E310" s="38"/>
      <c r="F310" s="38"/>
      <c r="G310" s="38"/>
      <c r="H310" s="38"/>
      <c r="I310" s="38"/>
      <c r="J310" s="38"/>
      <c r="K310" s="38"/>
      <c r="L310" s="38"/>
      <c r="M310" s="212"/>
      <c r="N310" s="21"/>
      <c r="O310" s="22"/>
      <c r="P310" s="22"/>
      <c r="Q310" s="22"/>
      <c r="R310" s="22"/>
      <c r="S310" s="22"/>
      <c r="T310" s="22"/>
      <c r="U310" s="57"/>
    </row>
    <row r="311" spans="1:21" ht="15.75" thickBot="1" x14ac:dyDescent="0.3">
      <c r="A311" s="9"/>
      <c r="B311" s="55"/>
      <c r="C311" s="19">
        <v>50</v>
      </c>
      <c r="D311" s="273" t="s">
        <v>97</v>
      </c>
      <c r="E311" s="273"/>
      <c r="F311" s="273"/>
      <c r="G311" s="273"/>
      <c r="H311" s="273"/>
      <c r="I311" s="273"/>
      <c r="J311" s="273"/>
      <c r="K311" s="274"/>
      <c r="L311" s="86"/>
      <c r="M311" s="147"/>
      <c r="N311" s="21" t="str">
        <f>IF(L311+1&gt;0,"Hợp lệ","Sai")</f>
        <v>Hợp lệ</v>
      </c>
      <c r="O311" s="22"/>
      <c r="P311" s="22"/>
      <c r="Q311" s="22"/>
      <c r="R311" s="22"/>
      <c r="S311" s="22"/>
      <c r="T311" s="22"/>
      <c r="U311" s="57"/>
    </row>
    <row r="312" spans="1:21" x14ac:dyDescent="0.25">
      <c r="A312" s="9"/>
      <c r="B312" s="55"/>
      <c r="C312" s="19"/>
      <c r="D312" s="112"/>
      <c r="E312" s="112"/>
      <c r="F312" s="112"/>
      <c r="G312" s="112"/>
      <c r="H312" s="112"/>
      <c r="I312" s="112"/>
      <c r="J312" s="112"/>
      <c r="K312" s="112"/>
      <c r="L312" s="26"/>
      <c r="M312" s="147"/>
      <c r="N312" s="21"/>
      <c r="O312" s="22"/>
      <c r="P312" s="22"/>
      <c r="Q312" s="22"/>
      <c r="R312" s="22"/>
      <c r="S312" s="22"/>
      <c r="T312" s="22"/>
      <c r="U312" s="57"/>
    </row>
    <row r="313" spans="1:21" x14ac:dyDescent="0.25">
      <c r="A313" s="9"/>
      <c r="B313" s="13"/>
      <c r="C313" s="14"/>
      <c r="D313" s="9"/>
      <c r="E313" s="9"/>
      <c r="F313" s="9"/>
      <c r="G313" s="9"/>
      <c r="H313" s="9"/>
      <c r="I313" s="9"/>
      <c r="J313" s="9"/>
      <c r="K313" s="9"/>
      <c r="L313" s="147"/>
      <c r="M313" s="147"/>
      <c r="N313" s="21"/>
      <c r="O313" s="22"/>
      <c r="P313" s="22"/>
      <c r="Q313" s="22"/>
      <c r="R313" s="22"/>
      <c r="S313" s="22"/>
      <c r="T313" s="22"/>
      <c r="U313" s="15"/>
    </row>
    <row r="314" spans="1:21" x14ac:dyDescent="0.25">
      <c r="A314" s="9"/>
      <c r="B314" s="13"/>
      <c r="C314" s="14"/>
      <c r="D314" s="9"/>
      <c r="E314" s="9"/>
      <c r="F314" s="9"/>
      <c r="G314" s="9"/>
      <c r="H314" s="485"/>
      <c r="I314" s="485"/>
      <c r="J314" s="485"/>
      <c r="K314" s="485"/>
      <c r="L314" s="147"/>
      <c r="M314" s="147"/>
      <c r="N314" s="21"/>
      <c r="O314" s="22"/>
      <c r="P314" s="22"/>
      <c r="Q314" s="22"/>
      <c r="R314" s="22"/>
      <c r="S314" s="22"/>
      <c r="T314" s="22"/>
      <c r="U314" s="15"/>
    </row>
    <row r="315" spans="1:21" x14ac:dyDescent="0.25">
      <c r="A315" s="9"/>
      <c r="B315" s="13"/>
      <c r="C315" s="14"/>
      <c r="D315" s="9"/>
      <c r="E315" s="9"/>
      <c r="F315" s="9"/>
      <c r="G315" s="9"/>
      <c r="H315" s="485"/>
      <c r="I315" s="485"/>
      <c r="J315" s="485"/>
      <c r="K315" s="485"/>
      <c r="L315" s="147"/>
      <c r="M315" s="147"/>
      <c r="N315" s="21"/>
      <c r="O315" s="22"/>
      <c r="P315" s="22"/>
      <c r="Q315" s="22"/>
      <c r="R315" s="22"/>
      <c r="S315" s="22"/>
      <c r="T315" s="22"/>
      <c r="U315" s="15"/>
    </row>
    <row r="316" spans="1:21" x14ac:dyDescent="0.25">
      <c r="A316" s="9"/>
      <c r="B316" s="13"/>
      <c r="C316" s="14"/>
      <c r="D316" s="9"/>
      <c r="E316" s="9"/>
      <c r="F316" s="9"/>
      <c r="G316" s="9"/>
      <c r="H316" s="9"/>
      <c r="I316" s="9"/>
      <c r="J316" s="9"/>
      <c r="K316" s="9"/>
      <c r="L316" s="147"/>
      <c r="M316" s="147"/>
      <c r="N316" s="21"/>
      <c r="O316" s="22"/>
      <c r="P316" s="22"/>
      <c r="Q316" s="22"/>
      <c r="R316" s="22"/>
      <c r="S316" s="22"/>
      <c r="T316" s="22"/>
      <c r="U316" s="15"/>
    </row>
    <row r="317" spans="1:21" x14ac:dyDescent="0.25">
      <c r="A317" s="215"/>
      <c r="B317" s="216"/>
      <c r="C317" s="217"/>
      <c r="D317" s="215"/>
      <c r="E317" s="217"/>
      <c r="F317" s="217"/>
      <c r="G317" s="217"/>
      <c r="H317" s="217"/>
    </row>
    <row r="318" spans="1:21" x14ac:dyDescent="0.25">
      <c r="A318" s="215"/>
      <c r="B318" s="218"/>
      <c r="C318" s="217"/>
      <c r="D318" s="216" t="s">
        <v>290</v>
      </c>
      <c r="E318" s="217"/>
      <c r="F318" s="217"/>
      <c r="G318" s="217"/>
      <c r="H318" s="217"/>
    </row>
    <row r="319" spans="1:21" x14ac:dyDescent="0.25">
      <c r="A319" s="215"/>
      <c r="B319" s="218"/>
      <c r="C319" s="252" t="s">
        <v>291</v>
      </c>
      <c r="D319" s="252"/>
      <c r="E319" s="483"/>
      <c r="F319" s="483"/>
      <c r="G319" s="483"/>
      <c r="H319" s="483"/>
      <c r="I319" s="483"/>
      <c r="J319" s="483"/>
      <c r="K319" s="483"/>
      <c r="L319" s="483"/>
      <c r="M319" s="483"/>
    </row>
    <row r="320" spans="1:21" x14ac:dyDescent="0.25">
      <c r="A320" s="215"/>
      <c r="B320" s="218"/>
      <c r="C320" s="252" t="s">
        <v>292</v>
      </c>
      <c r="D320" s="252"/>
      <c r="E320" s="483"/>
      <c r="F320" s="483"/>
      <c r="G320" s="483"/>
      <c r="H320" s="483"/>
      <c r="I320" s="483"/>
      <c r="J320" s="483"/>
      <c r="K320" s="483"/>
      <c r="L320" s="483"/>
      <c r="M320" s="483"/>
    </row>
    <row r="321" spans="1:21" x14ac:dyDescent="0.25">
      <c r="A321" s="215"/>
      <c r="B321" s="219"/>
      <c r="C321" s="252" t="s">
        <v>293</v>
      </c>
      <c r="D321" s="252"/>
      <c r="E321" s="483"/>
      <c r="F321" s="483"/>
      <c r="G321" s="483"/>
      <c r="H321" s="483"/>
      <c r="I321" s="483"/>
      <c r="J321" s="483"/>
      <c r="K321" s="483"/>
      <c r="L321" s="483"/>
      <c r="M321" s="483"/>
    </row>
    <row r="322" spans="1:21" x14ac:dyDescent="0.25">
      <c r="A322" s="220"/>
      <c r="B322" s="221"/>
      <c r="C322" s="252" t="s">
        <v>295</v>
      </c>
      <c r="D322" s="252"/>
      <c r="E322" s="483"/>
      <c r="F322" s="483"/>
      <c r="G322" s="483"/>
      <c r="H322" s="483"/>
      <c r="I322" s="483"/>
      <c r="J322" s="483"/>
      <c r="K322" s="483"/>
      <c r="L322" s="483"/>
      <c r="M322" s="483"/>
      <c r="N322" s="222"/>
      <c r="O322" s="223"/>
      <c r="P322" s="223"/>
      <c r="Q322" s="224"/>
      <c r="R322" s="225"/>
      <c r="S322" s="225"/>
      <c r="T322" s="226"/>
      <c r="U322" s="224"/>
    </row>
    <row r="323" spans="1:21" x14ac:dyDescent="0.25">
      <c r="A323" s="220"/>
      <c r="B323" s="221"/>
      <c r="C323" s="252" t="s">
        <v>294</v>
      </c>
      <c r="D323" s="252"/>
      <c r="E323" s="483"/>
      <c r="F323" s="483"/>
      <c r="G323" s="483"/>
      <c r="H323" s="483"/>
      <c r="I323" s="483"/>
      <c r="J323" s="483"/>
      <c r="K323" s="483"/>
      <c r="L323" s="483"/>
      <c r="M323" s="483"/>
      <c r="N323" s="222"/>
      <c r="O323" s="223"/>
      <c r="P323" s="223"/>
      <c r="Q323" s="224"/>
      <c r="R323" s="225"/>
      <c r="S323" s="225"/>
      <c r="T323" s="226"/>
      <c r="U323" s="224"/>
    </row>
    <row r="324" spans="1:21" x14ac:dyDescent="0.25">
      <c r="A324" s="220"/>
      <c r="B324" s="221"/>
      <c r="C324" s="221"/>
      <c r="D324" s="221"/>
      <c r="E324" s="221"/>
      <c r="F324" s="221"/>
      <c r="G324" s="221"/>
      <c r="H324" s="221"/>
      <c r="I324" s="221"/>
      <c r="J324" s="484" t="s">
        <v>296</v>
      </c>
      <c r="K324" s="484"/>
      <c r="L324" s="484"/>
      <c r="M324" s="484"/>
      <c r="N324" s="222"/>
      <c r="O324" s="223"/>
      <c r="P324" s="223"/>
      <c r="Q324" s="224"/>
      <c r="R324" s="225"/>
      <c r="S324" s="225"/>
      <c r="T324" s="226"/>
      <c r="U324" s="224"/>
    </row>
    <row r="325" spans="1:21" s="217" customFormat="1" ht="38.25" customHeight="1" x14ac:dyDescent="0.2">
      <c r="A325" s="227"/>
      <c r="B325" s="228"/>
      <c r="C325" s="228"/>
      <c r="D325" s="228"/>
      <c r="E325" s="228"/>
      <c r="F325" s="228"/>
      <c r="G325" s="228"/>
      <c r="H325" s="228"/>
      <c r="I325" s="482" t="s">
        <v>324</v>
      </c>
      <c r="J325" s="482"/>
      <c r="K325" s="482"/>
      <c r="L325" s="482"/>
      <c r="M325" s="482"/>
      <c r="N325" s="229"/>
      <c r="O325" s="230"/>
      <c r="P325" s="231"/>
      <c r="Q325" s="231"/>
      <c r="R325" s="230"/>
      <c r="S325" s="231"/>
      <c r="T325" s="230"/>
      <c r="U325" s="232"/>
    </row>
    <row r="326" spans="1:21" x14ac:dyDescent="0.25">
      <c r="A326" s="233"/>
      <c r="B326" s="234"/>
      <c r="C326" s="234"/>
      <c r="D326" s="234"/>
      <c r="E326" s="234"/>
      <c r="F326" s="234"/>
      <c r="G326" s="234"/>
      <c r="H326" s="234"/>
      <c r="I326" s="234"/>
      <c r="J326" s="234"/>
      <c r="K326" s="234"/>
      <c r="L326" s="235"/>
      <c r="M326" s="212"/>
      <c r="N326" s="236"/>
      <c r="O326" s="237"/>
      <c r="P326" s="237"/>
      <c r="Q326" s="238"/>
      <c r="R326" s="51"/>
      <c r="S326" s="51"/>
      <c r="T326" s="237"/>
      <c r="U326" s="238"/>
    </row>
    <row r="327" spans="1:21" x14ac:dyDescent="0.25">
      <c r="A327" s="239"/>
      <c r="B327" s="240"/>
      <c r="C327" s="212"/>
      <c r="D327" s="234"/>
      <c r="E327" s="234"/>
      <c r="F327" s="234"/>
      <c r="G327" s="234"/>
      <c r="H327" s="234"/>
      <c r="I327" s="234"/>
      <c r="J327" s="234"/>
      <c r="K327" s="234"/>
      <c r="L327" s="235"/>
      <c r="M327" s="212"/>
      <c r="N327" s="236"/>
      <c r="O327" s="237"/>
      <c r="P327" s="237"/>
      <c r="Q327" s="237"/>
      <c r="R327" s="237"/>
      <c r="S327" s="237"/>
      <c r="T327" s="237"/>
      <c r="U327" s="51"/>
    </row>
  </sheetData>
  <mergeCells count="331">
    <mergeCell ref="D302:K302"/>
    <mergeCell ref="D303:K303"/>
    <mergeCell ref="D304:K304"/>
    <mergeCell ref="D305:K305"/>
    <mergeCell ref="D307:K307"/>
    <mergeCell ref="D308:K308"/>
    <mergeCell ref="D296:K296"/>
    <mergeCell ref="D297:K297"/>
    <mergeCell ref="D298:K298"/>
    <mergeCell ref="I325:M325"/>
    <mergeCell ref="E321:M321"/>
    <mergeCell ref="E322:M322"/>
    <mergeCell ref="E323:M323"/>
    <mergeCell ref="J324:M324"/>
    <mergeCell ref="D309:K309"/>
    <mergeCell ref="D311:K311"/>
    <mergeCell ref="H314:K314"/>
    <mergeCell ref="H315:K315"/>
    <mergeCell ref="E319:M319"/>
    <mergeCell ref="E320:M320"/>
    <mergeCell ref="C321:D321"/>
    <mergeCell ref="C322:D322"/>
    <mergeCell ref="C323:D323"/>
    <mergeCell ref="D299:K299"/>
    <mergeCell ref="D300:K300"/>
    <mergeCell ref="D301:K301"/>
    <mergeCell ref="D289:K289"/>
    <mergeCell ref="D291:L291"/>
    <mergeCell ref="D292:K292"/>
    <mergeCell ref="D293:K293"/>
    <mergeCell ref="D294:K294"/>
    <mergeCell ref="D295:K295"/>
    <mergeCell ref="D283:K283"/>
    <mergeCell ref="D284:K284"/>
    <mergeCell ref="D285:K285"/>
    <mergeCell ref="D286:K286"/>
    <mergeCell ref="D287:K287"/>
    <mergeCell ref="D288:K288"/>
    <mergeCell ref="D276:K276"/>
    <mergeCell ref="D277:K277"/>
    <mergeCell ref="D279:L279"/>
    <mergeCell ref="D280:K280"/>
    <mergeCell ref="D281:K281"/>
    <mergeCell ref="D282:K282"/>
    <mergeCell ref="D270:K270"/>
    <mergeCell ref="D271:K271"/>
    <mergeCell ref="D272:K272"/>
    <mergeCell ref="D273:K273"/>
    <mergeCell ref="D274:K274"/>
    <mergeCell ref="D275:K275"/>
    <mergeCell ref="B250:K250"/>
    <mergeCell ref="D251:K251"/>
    <mergeCell ref="D252:L252"/>
    <mergeCell ref="D258:L258"/>
    <mergeCell ref="D263:L263"/>
    <mergeCell ref="D269:L269"/>
    <mergeCell ref="D243:J243"/>
    <mergeCell ref="D244:J244"/>
    <mergeCell ref="D245:J245"/>
    <mergeCell ref="D246:J246"/>
    <mergeCell ref="D247:J247"/>
    <mergeCell ref="D248:J248"/>
    <mergeCell ref="D237:K237"/>
    <mergeCell ref="D238:J238"/>
    <mergeCell ref="D239:J239"/>
    <mergeCell ref="D240:J240"/>
    <mergeCell ref="D241:J241"/>
    <mergeCell ref="D242:J242"/>
    <mergeCell ref="D230:J230"/>
    <mergeCell ref="D231:J231"/>
    <mergeCell ref="D232:J232"/>
    <mergeCell ref="D233:J233"/>
    <mergeCell ref="D234:J234"/>
    <mergeCell ref="D235:J235"/>
    <mergeCell ref="D223:J223"/>
    <mergeCell ref="D224:J224"/>
    <mergeCell ref="D225:J225"/>
    <mergeCell ref="D227:K227"/>
    <mergeCell ref="D228:J228"/>
    <mergeCell ref="D229:J229"/>
    <mergeCell ref="D217:J217"/>
    <mergeCell ref="D218:J218"/>
    <mergeCell ref="D219:J219"/>
    <mergeCell ref="D220:J220"/>
    <mergeCell ref="D221:J221"/>
    <mergeCell ref="D222:J222"/>
    <mergeCell ref="D210:J210"/>
    <mergeCell ref="D211:J211"/>
    <mergeCell ref="D212:J212"/>
    <mergeCell ref="D213:J213"/>
    <mergeCell ref="D215:K215"/>
    <mergeCell ref="D216:J216"/>
    <mergeCell ref="D204:J204"/>
    <mergeCell ref="D205:J205"/>
    <mergeCell ref="D206:J206"/>
    <mergeCell ref="D207:J207"/>
    <mergeCell ref="D208:J208"/>
    <mergeCell ref="D209:J209"/>
    <mergeCell ref="D197:J197"/>
    <mergeCell ref="D198:J198"/>
    <mergeCell ref="D199:J199"/>
    <mergeCell ref="D200:J200"/>
    <mergeCell ref="D201:J201"/>
    <mergeCell ref="D203:K203"/>
    <mergeCell ref="D191:J191"/>
    <mergeCell ref="D192:J192"/>
    <mergeCell ref="D193:J193"/>
    <mergeCell ref="D194:J194"/>
    <mergeCell ref="D195:J195"/>
    <mergeCell ref="D196:J196"/>
    <mergeCell ref="D183:J183"/>
    <mergeCell ref="D184:J184"/>
    <mergeCell ref="D185:J185"/>
    <mergeCell ref="D186:J186"/>
    <mergeCell ref="D189:K189"/>
    <mergeCell ref="D190:J190"/>
    <mergeCell ref="D176:J176"/>
    <mergeCell ref="D177:J177"/>
    <mergeCell ref="D179:J179"/>
    <mergeCell ref="D180:J180"/>
    <mergeCell ref="D181:J181"/>
    <mergeCell ref="D182:J182"/>
    <mergeCell ref="D171:F171"/>
    <mergeCell ref="G171:K171"/>
    <mergeCell ref="D172:J172"/>
    <mergeCell ref="D173:J173"/>
    <mergeCell ref="D174:J174"/>
    <mergeCell ref="D175:J175"/>
    <mergeCell ref="D165:J165"/>
    <mergeCell ref="D166:J166"/>
    <mergeCell ref="D167:J167"/>
    <mergeCell ref="D168:J168"/>
    <mergeCell ref="D169:J169"/>
    <mergeCell ref="D170:J170"/>
    <mergeCell ref="D159:J159"/>
    <mergeCell ref="D160:J160"/>
    <mergeCell ref="D161:J161"/>
    <mergeCell ref="D162:J162"/>
    <mergeCell ref="D163:J163"/>
    <mergeCell ref="D164:J164"/>
    <mergeCell ref="D153:J153"/>
    <mergeCell ref="D154:J154"/>
    <mergeCell ref="D155:J155"/>
    <mergeCell ref="D156:J156"/>
    <mergeCell ref="D157:J157"/>
    <mergeCell ref="D158:J158"/>
    <mergeCell ref="D147:J147"/>
    <mergeCell ref="D148:J148"/>
    <mergeCell ref="D149:J149"/>
    <mergeCell ref="D150:J150"/>
    <mergeCell ref="D151:J151"/>
    <mergeCell ref="D152:J152"/>
    <mergeCell ref="D141:J141"/>
    <mergeCell ref="D142:J142"/>
    <mergeCell ref="D143:J143"/>
    <mergeCell ref="D144:J144"/>
    <mergeCell ref="D145:J145"/>
    <mergeCell ref="D146:J146"/>
    <mergeCell ref="D135:J135"/>
    <mergeCell ref="D136:J136"/>
    <mergeCell ref="D137:J137"/>
    <mergeCell ref="D138:J138"/>
    <mergeCell ref="D139:J139"/>
    <mergeCell ref="D140:J140"/>
    <mergeCell ref="D129:J129"/>
    <mergeCell ref="D130:J130"/>
    <mergeCell ref="D131:J131"/>
    <mergeCell ref="D132:K132"/>
    <mergeCell ref="D133:J133"/>
    <mergeCell ref="D134:J134"/>
    <mergeCell ref="D122:K122"/>
    <mergeCell ref="D123:J123"/>
    <mergeCell ref="D124:J124"/>
    <mergeCell ref="D125:J125"/>
    <mergeCell ref="D126:J126"/>
    <mergeCell ref="D128:J128"/>
    <mergeCell ref="D116:J116"/>
    <mergeCell ref="D117:J117"/>
    <mergeCell ref="D118:K118"/>
    <mergeCell ref="D119:J119"/>
    <mergeCell ref="D120:J120"/>
    <mergeCell ref="D121:J121"/>
    <mergeCell ref="D109:K109"/>
    <mergeCell ref="D110:K110"/>
    <mergeCell ref="D111:K111"/>
    <mergeCell ref="D113:L113"/>
    <mergeCell ref="D114:K114"/>
    <mergeCell ref="D115:J115"/>
    <mergeCell ref="D107:E107"/>
    <mergeCell ref="F107:G107"/>
    <mergeCell ref="H107:I107"/>
    <mergeCell ref="J107:K107"/>
    <mergeCell ref="D108:E108"/>
    <mergeCell ref="F108:G108"/>
    <mergeCell ref="H108:I108"/>
    <mergeCell ref="J108:K108"/>
    <mergeCell ref="D102:K102"/>
    <mergeCell ref="D103:K103"/>
    <mergeCell ref="D104:K104"/>
    <mergeCell ref="D105:I105"/>
    <mergeCell ref="F106:G106"/>
    <mergeCell ref="H106:I106"/>
    <mergeCell ref="J106:K106"/>
    <mergeCell ref="D97:E97"/>
    <mergeCell ref="F97:G97"/>
    <mergeCell ref="H97:I97"/>
    <mergeCell ref="J97:K97"/>
    <mergeCell ref="D98:E98"/>
    <mergeCell ref="F98:G98"/>
    <mergeCell ref="H98:I98"/>
    <mergeCell ref="J98:K98"/>
    <mergeCell ref="D95:E95"/>
    <mergeCell ref="F95:G95"/>
    <mergeCell ref="H95:I95"/>
    <mergeCell ref="J95:K95"/>
    <mergeCell ref="D96:E96"/>
    <mergeCell ref="F96:G96"/>
    <mergeCell ref="H96:I96"/>
    <mergeCell ref="J96:K96"/>
    <mergeCell ref="D92:E92"/>
    <mergeCell ref="F92:G92"/>
    <mergeCell ref="H92:I92"/>
    <mergeCell ref="J92:K92"/>
    <mergeCell ref="D93:L93"/>
    <mergeCell ref="D94:E94"/>
    <mergeCell ref="F94:G94"/>
    <mergeCell ref="H94:I94"/>
    <mergeCell ref="J94:K94"/>
    <mergeCell ref="D89:L89"/>
    <mergeCell ref="F90:G90"/>
    <mergeCell ref="H90:I90"/>
    <mergeCell ref="J90:K90"/>
    <mergeCell ref="D91:E91"/>
    <mergeCell ref="F91:G91"/>
    <mergeCell ref="H91:I91"/>
    <mergeCell ref="J91:K91"/>
    <mergeCell ref="D82:J82"/>
    <mergeCell ref="D83:L83"/>
    <mergeCell ref="D84:J84"/>
    <mergeCell ref="D85:J85"/>
    <mergeCell ref="D86:J86"/>
    <mergeCell ref="B88:L88"/>
    <mergeCell ref="D76:J76"/>
    <mergeCell ref="D77:J77"/>
    <mergeCell ref="D78:J78"/>
    <mergeCell ref="D79:K79"/>
    <mergeCell ref="D80:J80"/>
    <mergeCell ref="D81:J81"/>
    <mergeCell ref="D68:K68"/>
    <mergeCell ref="D71:K71"/>
    <mergeCell ref="D72:J72"/>
    <mergeCell ref="D73:J73"/>
    <mergeCell ref="D74:J74"/>
    <mergeCell ref="D75:K75"/>
    <mergeCell ref="D61:K61"/>
    <mergeCell ref="D62:K62"/>
    <mergeCell ref="D64:K64"/>
    <mergeCell ref="D65:K65"/>
    <mergeCell ref="D66:K66"/>
    <mergeCell ref="D67:K67"/>
    <mergeCell ref="D57:F57"/>
    <mergeCell ref="G57:H57"/>
    <mergeCell ref="I57:J57"/>
    <mergeCell ref="K57:L57"/>
    <mergeCell ref="D58:F58"/>
    <mergeCell ref="G58:H58"/>
    <mergeCell ref="I58:J58"/>
    <mergeCell ref="K58:L58"/>
    <mergeCell ref="D55:F55"/>
    <mergeCell ref="G55:H55"/>
    <mergeCell ref="I55:J55"/>
    <mergeCell ref="K55:L55"/>
    <mergeCell ref="D56:F56"/>
    <mergeCell ref="G56:H56"/>
    <mergeCell ref="I56:J56"/>
    <mergeCell ref="K56:L56"/>
    <mergeCell ref="D45:J45"/>
    <mergeCell ref="D46:L46"/>
    <mergeCell ref="D47:J47"/>
    <mergeCell ref="D48:J48"/>
    <mergeCell ref="D53:L53"/>
    <mergeCell ref="D54:F54"/>
    <mergeCell ref="G54:H54"/>
    <mergeCell ref="I54:J54"/>
    <mergeCell ref="K54:L54"/>
    <mergeCell ref="D39:K39"/>
    <mergeCell ref="D40:K40"/>
    <mergeCell ref="D41:K41"/>
    <mergeCell ref="D42:K42"/>
    <mergeCell ref="D43:J43"/>
    <mergeCell ref="D44:J44"/>
    <mergeCell ref="D30:I30"/>
    <mergeCell ref="D31:L31"/>
    <mergeCell ref="D32:J32"/>
    <mergeCell ref="D33:J33"/>
    <mergeCell ref="D34:J34"/>
    <mergeCell ref="D36:K36"/>
    <mergeCell ref="D26:I26"/>
    <mergeCell ref="D27:I27"/>
    <mergeCell ref="D28:I28"/>
    <mergeCell ref="D29:I29"/>
    <mergeCell ref="F21:H21"/>
    <mergeCell ref="J21:L21"/>
    <mergeCell ref="F22:H22"/>
    <mergeCell ref="J22:L22"/>
    <mergeCell ref="F23:H23"/>
    <mergeCell ref="J23:L23"/>
    <mergeCell ref="B2:M2"/>
    <mergeCell ref="D1:L1"/>
    <mergeCell ref="D3:L3"/>
    <mergeCell ref="D5:E5"/>
    <mergeCell ref="F5:L5"/>
    <mergeCell ref="D6:E6"/>
    <mergeCell ref="F6:L6"/>
    <mergeCell ref="C319:D319"/>
    <mergeCell ref="C320:D320"/>
    <mergeCell ref="D18:D19"/>
    <mergeCell ref="E18:H18"/>
    <mergeCell ref="I18:L18"/>
    <mergeCell ref="F19:H19"/>
    <mergeCell ref="J19:L19"/>
    <mergeCell ref="F20:H20"/>
    <mergeCell ref="J20:L20"/>
    <mergeCell ref="D7:L7"/>
    <mergeCell ref="D8:E8"/>
    <mergeCell ref="D9:E9"/>
    <mergeCell ref="D10:E10"/>
    <mergeCell ref="D12:K12"/>
    <mergeCell ref="D17:K17"/>
    <mergeCell ref="D24:L24"/>
    <mergeCell ref="D25:J2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8A927F-CA9E-45AE-A7B9-339C8B14CAEA}">
  <ds:schemaRefs>
    <ds:schemaRef ds:uri="http://schemas.microsoft.com/sharepoint/v3/contenttype/forms"/>
  </ds:schemaRefs>
</ds:datastoreItem>
</file>

<file path=customXml/itemProps2.xml><?xml version="1.0" encoding="utf-8"?>
<ds:datastoreItem xmlns:ds="http://schemas.openxmlformats.org/officeDocument/2006/customXml" ds:itemID="{14661A77-5B65-4A38-8CB1-2A73DA4208EC}">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24C7A5B-56BB-4856-B426-DE2311321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Phieu bao cao don vi truc thuoc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minh dang</cp:lastModifiedBy>
  <cp:lastPrinted>2019-09-10T03:00:07Z</cp:lastPrinted>
  <dcterms:created xsi:type="dcterms:W3CDTF">2017-07-17T20:25:21Z</dcterms:created>
  <dcterms:modified xsi:type="dcterms:W3CDTF">2020-03-26T07:58:24Z</dcterms:modified>
</cp:coreProperties>
</file>